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<sst xmlns="http://schemas.openxmlformats.org/spreadsheetml/2006/main" count="79" uniqueCount="76">
  <si>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</si>
  <si>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</si>
  <si>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</si>
  <si>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</si>
  <si>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</si>
  <si>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</si>
  <si>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</si>
  <si>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</si>
  <si>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</si>
  <si>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</si>
  <si>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</si>
  <si>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</si>
  <si>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</si>
  <si>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</si>
  <si>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</si>
  <si>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</si>
  <si>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</si>
  <si>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</si>
  <si>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</si>
  <si>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</si>
  <si>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</si>
  <si>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</si>
  <si>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</si>
  <si>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</si>
  <si>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</si>
  <si>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</si>
  <si>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</si>
  <si>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</si>
  <si>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</si>
  <si>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</si>
  <si>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</si>
  <si>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</si>
  <si>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</si>
  <si>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</si>
  <si>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</si>
  <si>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</si>
  <si>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</si>
  <si>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</si>
  <si>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</si>
  <si>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</si>
  <si>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</si>
  <si>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</si>
  <si>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</si>
  <si>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</si>
  <si>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</si>
  <si>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</si>
  <si>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</si>
  <si>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</si>
  <si>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</si>
  <si>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</si>
  <si>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</si>
  <si>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</si>
  <si>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</si>
  <si>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</si>
  <si>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</si>
  <si>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</si>
  <si>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</si>
  <si>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</si>
  <si>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</si>
  <si>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</si>
  <si>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</si>
  <si>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</si>
  <si>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</si>
  <si>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</si>
  <si>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</si>
  <si>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</si>
  <si>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</si>
  <si>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</si>
  <si>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</si>
  <si>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</si>
  <si>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</si>
  <si>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</si>
  <si>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</si>
  <si>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28/04/21 - VENCIMENTO 05/05/21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</si>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</sst>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279235</v>
      </c>
      <c r="C7" s="9">
        <f t="shared" si="0"/>
        <v>197969</v>
      </c>
      <c r="D7" s="9">
        <f t="shared" si="0"/>
        <v>224410</v>
      </c>
      <c r="E7" s="9">
        <f t="shared" si="0"/>
        <v>44039</v>
      </c>
      <c r="F7" s="9">
        <f t="shared" si="0"/>
        <v>149001</v>
      </c>
      <c r="G7" s="9">
        <f t="shared" si="0"/>
        <v>260211</v>
      </c>
      <c r="H7" s="9">
        <f t="shared" si="0"/>
        <v>36710</v>
      </c>
      <c r="I7" s="9">
        <f t="shared" si="0"/>
        <v>198120</v>
      </c>
      <c r="J7" s="9">
        <f t="shared" si="0"/>
        <v>179309</v>
      </c>
      <c r="K7" s="9">
        <f t="shared" si="0"/>
        <v>256219</v>
      </c>
      <c r="L7" s="9">
        <f t="shared" si="0"/>
        <v>190389</v>
      </c>
      <c r="M7" s="9">
        <f t="shared" si="0"/>
        <v>88735</v>
      </c>
      <c r="N7" s="9">
        <f t="shared" si="0"/>
        <v>57274</v>
      </c>
      <c r="O7" s="9">
        <f t="shared" si="0"/>
        <v>2161621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10678</v>
      </c>
      <c r="C8" s="11">
        <f t="shared" si="1"/>
        <v>10355</v>
      </c>
      <c r="D8" s="11">
        <f t="shared" si="1"/>
        <v>8374</v>
      </c>
      <c r="E8" s="11">
        <f t="shared" si="1"/>
        <v>1500</v>
      </c>
      <c r="F8" s="11">
        <f t="shared" si="1"/>
        <v>5383</v>
      </c>
      <c r="G8" s="11">
        <f t="shared" si="1"/>
        <v>9035</v>
      </c>
      <c r="H8" s="11">
        <f t="shared" si="1"/>
        <v>1919</v>
      </c>
      <c r="I8" s="11">
        <f t="shared" si="1"/>
        <v>10846</v>
      </c>
      <c r="J8" s="11">
        <f t="shared" si="1"/>
        <v>7623</v>
      </c>
      <c r="K8" s="11">
        <f t="shared" si="1"/>
        <v>7188</v>
      </c>
      <c r="L8" s="11">
        <f t="shared" si="1"/>
        <v>5662</v>
      </c>
      <c r="M8" s="11">
        <f t="shared" si="1"/>
        <v>3085</v>
      </c>
      <c r="N8" s="11">
        <f t="shared" si="1"/>
        <v>2890</v>
      </c>
      <c r="O8" s="11">
        <f t="shared" si="1"/>
        <v>84538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10678</v>
      </c>
      <c r="C9" s="11">
        <v>10355</v>
      </c>
      <c r="D9" s="11">
        <v>8374</v>
      </c>
      <c r="E9" s="11">
        <v>1500</v>
      </c>
      <c r="F9" s="11">
        <v>5383</v>
      </c>
      <c r="G9" s="11">
        <v>9035</v>
      </c>
      <c r="H9" s="11">
        <v>1912</v>
      </c>
      <c r="I9" s="11">
        <v>10846</v>
      </c>
      <c r="J9" s="11">
        <v>7623</v>
      </c>
      <c r="K9" s="11">
        <v>7178</v>
      </c>
      <c r="L9" s="11">
        <v>5662</v>
      </c>
      <c r="M9" s="11">
        <v>3081</v>
      </c>
      <c r="N9" s="11">
        <v>2890</v>
      </c>
      <c r="O9" s="11">
        <f>SUM(B9:N9)</f>
        <v>84517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0</v>
      </c>
      <c r="J10" s="13">
        <v>0</v>
      </c>
      <c r="K10" s="13">
        <v>10</v>
      </c>
      <c r="L10" s="13">
        <v>0</v>
      </c>
      <c r="M10" s="13">
        <v>4</v>
      </c>
      <c r="N10" s="13">
        <v>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268557</v>
      </c>
      <c r="C11" s="13">
        <v>187614</v>
      </c>
      <c r="D11" s="13">
        <v>216036</v>
      </c>
      <c r="E11" s="13">
        <v>42539</v>
      </c>
      <c r="F11" s="13">
        <v>143618</v>
      </c>
      <c r="G11" s="13">
        <v>251176</v>
      </c>
      <c r="H11" s="13">
        <v>34791</v>
      </c>
      <c r="I11" s="13">
        <v>187274</v>
      </c>
      <c r="J11" s="13">
        <v>171686</v>
      </c>
      <c r="K11" s="13">
        <v>249031</v>
      </c>
      <c r="L11" s="13">
        <v>184727</v>
      </c>
      <c r="M11" s="13">
        <v>85650</v>
      </c>
      <c r="N11" s="13">
        <v>54384</v>
      </c>
      <c r="O11" s="11">
        <f>SUM(B11:N11)</f>
        <v>2077083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1.57938493286487</v>
      </c>
      <c r="C15" s="19">
        <v>1.642687784097774</v>
      </c>
      <c r="D15" s="19">
        <v>1.556030389629725</v>
      </c>
      <c r="E15" s="19">
        <v>1.301661230482499</v>
      </c>
      <c r="F15" s="19">
        <v>2.072981659483942</v>
      </c>
      <c r="G15" s="19">
        <v>1.95269297580452</v>
      </c>
      <c r="H15" s="19">
        <v>2.244566771872421</v>
      </c>
      <c r="I15" s="19">
        <v>1.61705930594452</v>
      </c>
      <c r="J15" s="19">
        <v>1.575151163609495</v>
      </c>
      <c r="K15" s="19">
        <v>1.527816309540717</v>
      </c>
      <c r="L15" s="19">
        <v>1.690578899818759</v>
      </c>
      <c r="M15" s="19">
        <v>1.685427262207894</v>
      </c>
      <c r="N15" s="19">
        <v>1.623000731406431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1061473.1800000002</v>
      </c>
      <c r="C17" s="24">
        <f aca="true" t="shared" si="2" ref="C17:N17">C18+C19+C20+C21+C22+C23+C24+C25</f>
        <v>789332.4800000001</v>
      </c>
      <c r="D17" s="24">
        <f t="shared" si="2"/>
        <v>734065.06</v>
      </c>
      <c r="E17" s="24">
        <f t="shared" si="2"/>
        <v>210471.89</v>
      </c>
      <c r="F17" s="24">
        <f t="shared" si="2"/>
        <v>748178.8799999999</v>
      </c>
      <c r="G17" s="24">
        <f t="shared" si="2"/>
        <v>1021762.3999999999</v>
      </c>
      <c r="H17" s="24">
        <f t="shared" si="2"/>
        <v>218010.28999999998</v>
      </c>
      <c r="I17" s="24">
        <f t="shared" si="2"/>
        <v>773583.7</v>
      </c>
      <c r="J17" s="24">
        <f t="shared" si="2"/>
        <v>668189.7</v>
      </c>
      <c r="K17" s="24">
        <f t="shared" si="2"/>
        <v>909129.1999999998</v>
      </c>
      <c r="L17" s="24">
        <f t="shared" si="2"/>
        <v>855569.7</v>
      </c>
      <c r="M17" s="24">
        <f t="shared" si="2"/>
        <v>462522.98</v>
      </c>
      <c r="N17" s="24">
        <f t="shared" si="2"/>
        <v>253685.68</v>
      </c>
      <c r="O17" s="24">
        <f>O18+O19+O20+O21+O22+O23+O24+O25</f>
        <v>8705975.139999999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615769.02</v>
      </c>
      <c r="C18" s="30">
        <f t="shared" si="3"/>
        <v>450874.4</v>
      </c>
      <c r="D18" s="30">
        <f t="shared" si="3"/>
        <v>448124.33</v>
      </c>
      <c r="E18" s="30">
        <f t="shared" si="3"/>
        <v>150441.63</v>
      </c>
      <c r="F18" s="30">
        <f t="shared" si="3"/>
        <v>344743.61</v>
      </c>
      <c r="G18" s="30">
        <f t="shared" si="3"/>
        <v>494921.32</v>
      </c>
      <c r="H18" s="30">
        <f t="shared" si="3"/>
        <v>93621.51</v>
      </c>
      <c r="I18" s="30">
        <f t="shared" si="3"/>
        <v>447632.33</v>
      </c>
      <c r="J18" s="30">
        <f t="shared" si="3"/>
        <v>407766.6</v>
      </c>
      <c r="K18" s="30">
        <f t="shared" si="3"/>
        <v>551152.69</v>
      </c>
      <c r="L18" s="30">
        <f t="shared" si="3"/>
        <v>466110.35</v>
      </c>
      <c r="M18" s="30">
        <f t="shared" si="3"/>
        <v>250960.33</v>
      </c>
      <c r="N18" s="30">
        <f t="shared" si="3"/>
        <v>146386.62</v>
      </c>
      <c r="O18" s="30">
        <f aca="true" t="shared" si="4" ref="O18:O25">SUM(B18:N18)</f>
        <v>4868504.739999999</v>
      </c>
    </row>
    <row r="19" spans="1:23" ht="18.75" customHeight="1">
      <c r="A19" s="26" t="s">
        <v>35</v>
      </c>
      <c r="B19" s="30">
        <f>IF(B15&lt;&gt;0,ROUND((B15-1)*B18,2),0)</f>
        <v>356767.29</v>
      </c>
      <c r="C19" s="30">
        <f aca="true" t="shared" si="5" ref="C19:N19">IF(C15&lt;&gt;0,ROUND((C15-1)*C18,2),0)</f>
        <v>289771.47</v>
      </c>
      <c r="D19" s="30">
        <f t="shared" si="5"/>
        <v>249170.75</v>
      </c>
      <c r="E19" s="30">
        <f t="shared" si="5"/>
        <v>45382.41</v>
      </c>
      <c r="F19" s="30">
        <f t="shared" si="5"/>
        <v>369903.57</v>
      </c>
      <c r="G19" s="30">
        <f t="shared" si="5"/>
        <v>471508.07</v>
      </c>
      <c r="H19" s="30">
        <f t="shared" si="5"/>
        <v>116518.22</v>
      </c>
      <c r="I19" s="30">
        <f t="shared" si="5"/>
        <v>276215.69</v>
      </c>
      <c r="J19" s="30">
        <f t="shared" si="5"/>
        <v>234527.43</v>
      </c>
      <c r="K19" s="30">
        <f t="shared" si="5"/>
        <v>290907.38</v>
      </c>
      <c r="L19" s="30">
        <f t="shared" si="5"/>
        <v>321885.97</v>
      </c>
      <c r="M19" s="30">
        <f t="shared" si="5"/>
        <v>172015.05</v>
      </c>
      <c r="N19" s="30">
        <f t="shared" si="5"/>
        <v>91198.97</v>
      </c>
      <c r="O19" s="30">
        <f t="shared" si="4"/>
        <v>3285772.27</v>
      </c>
      <c r="W19" s="62"/>
    </row>
    <row r="20" spans="1:15" ht="18.75" customHeight="1">
      <c r="A20" s="26" t="s">
        <v>36</v>
      </c>
      <c r="B20" s="30">
        <v>37539.89</v>
      </c>
      <c r="C20" s="30">
        <v>27584.17</v>
      </c>
      <c r="D20" s="30">
        <v>19299.25</v>
      </c>
      <c r="E20" s="30">
        <v>7248.51</v>
      </c>
      <c r="F20" s="30">
        <v>17276.98</v>
      </c>
      <c r="G20" s="30">
        <v>28244.11</v>
      </c>
      <c r="H20" s="30">
        <v>4276.05</v>
      </c>
      <c r="I20" s="30">
        <v>14642.68</v>
      </c>
      <c r="J20" s="30">
        <v>22819.61</v>
      </c>
      <c r="K20" s="30">
        <v>34226.47</v>
      </c>
      <c r="L20" s="30">
        <v>34745.5</v>
      </c>
      <c r="M20" s="30">
        <v>14313.44</v>
      </c>
      <c r="N20" s="30">
        <v>7748.04</v>
      </c>
      <c r="O20" s="30">
        <f t="shared" si="4"/>
        <v>269964.6999999999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-2806.5</v>
      </c>
      <c r="E23" s="30">
        <v>-1054.38</v>
      </c>
      <c r="F23" s="30">
        <v>0</v>
      </c>
      <c r="G23" s="30">
        <v>0</v>
      </c>
      <c r="H23" s="30">
        <v>-1394.4</v>
      </c>
      <c r="I23" s="30">
        <v>0</v>
      </c>
      <c r="J23" s="30">
        <v>-10571.12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-15826.400000000001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-46983.2</v>
      </c>
      <c r="C27" s="30">
        <f>+C28+C30+C41+C42+C45-C46</f>
        <v>-45562</v>
      </c>
      <c r="D27" s="30">
        <f t="shared" si="6"/>
        <v>-40389.15</v>
      </c>
      <c r="E27" s="30">
        <f t="shared" si="6"/>
        <v>-6600</v>
      </c>
      <c r="F27" s="30">
        <f t="shared" si="6"/>
        <v>-23685.2</v>
      </c>
      <c r="G27" s="30">
        <f t="shared" si="6"/>
        <v>-39754</v>
      </c>
      <c r="H27" s="30">
        <f t="shared" si="6"/>
        <v>-9468.869999999999</v>
      </c>
      <c r="I27" s="30">
        <f t="shared" si="6"/>
        <v>-47722.4</v>
      </c>
      <c r="J27" s="30">
        <f t="shared" si="6"/>
        <v>-33541.2</v>
      </c>
      <c r="K27" s="30">
        <f t="shared" si="6"/>
        <v>-31583.2</v>
      </c>
      <c r="L27" s="30">
        <f t="shared" si="6"/>
        <v>-24912.8</v>
      </c>
      <c r="M27" s="30">
        <f t="shared" si="6"/>
        <v>-13556.4</v>
      </c>
      <c r="N27" s="30">
        <f t="shared" si="6"/>
        <v>-12716</v>
      </c>
      <c r="O27" s="30">
        <f t="shared" si="6"/>
        <v>-376474.42</v>
      </c>
    </row>
    <row r="28" spans="1:15" ht="18.75" customHeight="1">
      <c r="A28" s="26" t="s">
        <v>40</v>
      </c>
      <c r="B28" s="31">
        <f>+B29</f>
        <v>-46983.2</v>
      </c>
      <c r="C28" s="31">
        <f>+C29</f>
        <v>-45562</v>
      </c>
      <c r="D28" s="31">
        <f aca="true" t="shared" si="7" ref="D28:O28">+D29</f>
        <v>-36845.6</v>
      </c>
      <c r="E28" s="31">
        <f t="shared" si="7"/>
        <v>-6600</v>
      </c>
      <c r="F28" s="31">
        <f t="shared" si="7"/>
        <v>-23685.2</v>
      </c>
      <c r="G28" s="31">
        <f t="shared" si="7"/>
        <v>-39754</v>
      </c>
      <c r="H28" s="31">
        <f t="shared" si="7"/>
        <v>-8412.8</v>
      </c>
      <c r="I28" s="31">
        <f t="shared" si="7"/>
        <v>-47722.4</v>
      </c>
      <c r="J28" s="31">
        <f t="shared" si="7"/>
        <v>-33541.2</v>
      </c>
      <c r="K28" s="31">
        <f t="shared" si="7"/>
        <v>-31583.2</v>
      </c>
      <c r="L28" s="31">
        <f t="shared" si="7"/>
        <v>-24912.8</v>
      </c>
      <c r="M28" s="31">
        <f t="shared" si="7"/>
        <v>-13556.4</v>
      </c>
      <c r="N28" s="31">
        <f t="shared" si="7"/>
        <v>-12716</v>
      </c>
      <c r="O28" s="31">
        <f t="shared" si="7"/>
        <v>-371874.8</v>
      </c>
    </row>
    <row r="29" spans="1:26" ht="18.75" customHeight="1">
      <c r="A29" s="27" t="s">
        <v>41</v>
      </c>
      <c r="B29" s="16">
        <f>ROUND((-B9)*$G$3,2)</f>
        <v>-46983.2</v>
      </c>
      <c r="C29" s="16">
        <f aca="true" t="shared" si="8" ref="C29:N29">ROUND((-C9)*$G$3,2)</f>
        <v>-45562</v>
      </c>
      <c r="D29" s="16">
        <f t="shared" si="8"/>
        <v>-36845.6</v>
      </c>
      <c r="E29" s="16">
        <f t="shared" si="8"/>
        <v>-6600</v>
      </c>
      <c r="F29" s="16">
        <f t="shared" si="8"/>
        <v>-23685.2</v>
      </c>
      <c r="G29" s="16">
        <f t="shared" si="8"/>
        <v>-39754</v>
      </c>
      <c r="H29" s="16">
        <f t="shared" si="8"/>
        <v>-8412.8</v>
      </c>
      <c r="I29" s="16">
        <f t="shared" si="8"/>
        <v>-47722.4</v>
      </c>
      <c r="J29" s="16">
        <f t="shared" si="8"/>
        <v>-33541.2</v>
      </c>
      <c r="K29" s="16">
        <f t="shared" si="8"/>
        <v>-31583.2</v>
      </c>
      <c r="L29" s="16">
        <f t="shared" si="8"/>
        <v>-24912.8</v>
      </c>
      <c r="M29" s="16">
        <f t="shared" si="8"/>
        <v>-13556.4</v>
      </c>
      <c r="N29" s="16">
        <f t="shared" si="8"/>
        <v>-12716</v>
      </c>
      <c r="O29" s="32">
        <f aca="true" t="shared" si="9" ref="O29:O46">SUM(B29:N29)</f>
        <v>-371874.8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-3543.55</v>
      </c>
      <c r="E41" s="35">
        <v>0</v>
      </c>
      <c r="F41" s="35">
        <v>0</v>
      </c>
      <c r="G41" s="35">
        <v>0</v>
      </c>
      <c r="H41" s="35">
        <v>-1056.07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-4599.62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1014489.9800000002</v>
      </c>
      <c r="C44" s="36">
        <f t="shared" si="11"/>
        <v>743770.4800000001</v>
      </c>
      <c r="D44" s="36">
        <f t="shared" si="11"/>
        <v>693675.91</v>
      </c>
      <c r="E44" s="36">
        <f t="shared" si="11"/>
        <v>203871.89</v>
      </c>
      <c r="F44" s="36">
        <f t="shared" si="11"/>
        <v>724493.6799999999</v>
      </c>
      <c r="G44" s="36">
        <f t="shared" si="11"/>
        <v>982008.3999999999</v>
      </c>
      <c r="H44" s="36">
        <f t="shared" si="11"/>
        <v>208541.41999999998</v>
      </c>
      <c r="I44" s="36">
        <f t="shared" si="11"/>
        <v>725861.2999999999</v>
      </c>
      <c r="J44" s="36">
        <f t="shared" si="11"/>
        <v>634648.5</v>
      </c>
      <c r="K44" s="36">
        <f t="shared" si="11"/>
        <v>877545.9999999999</v>
      </c>
      <c r="L44" s="36">
        <f t="shared" si="11"/>
        <v>830656.8999999999</v>
      </c>
      <c r="M44" s="36">
        <f t="shared" si="11"/>
        <v>448966.57999999996</v>
      </c>
      <c r="N44" s="36">
        <f t="shared" si="11"/>
        <v>240969.68</v>
      </c>
      <c r="O44" s="36">
        <f>SUM(B44:N44)</f>
        <v>8329500.719999999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1014489.98</v>
      </c>
      <c r="C50" s="51">
        <f t="shared" si="12"/>
        <v>743770.47</v>
      </c>
      <c r="D50" s="51">
        <f t="shared" si="12"/>
        <v>693675.9</v>
      </c>
      <c r="E50" s="51">
        <f t="shared" si="12"/>
        <v>203871.88</v>
      </c>
      <c r="F50" s="51">
        <f t="shared" si="12"/>
        <v>724493.69</v>
      </c>
      <c r="G50" s="51">
        <f t="shared" si="12"/>
        <v>982008.4</v>
      </c>
      <c r="H50" s="51">
        <f t="shared" si="12"/>
        <v>208541.43</v>
      </c>
      <c r="I50" s="51">
        <f t="shared" si="12"/>
        <v>725861.3</v>
      </c>
      <c r="J50" s="51">
        <f t="shared" si="12"/>
        <v>634648.5</v>
      </c>
      <c r="K50" s="51">
        <f t="shared" si="12"/>
        <v>877546</v>
      </c>
      <c r="L50" s="51">
        <f t="shared" si="12"/>
        <v>830656.9</v>
      </c>
      <c r="M50" s="51">
        <f t="shared" si="12"/>
        <v>448966.58</v>
      </c>
      <c r="N50" s="51">
        <f t="shared" si="12"/>
        <v>240969.68</v>
      </c>
      <c r="O50" s="36">
        <f t="shared" si="12"/>
        <v>8329500.709999999</v>
      </c>
      <c r="Q50"/>
    </row>
    <row r="51" spans="1:18" ht="18.75" customHeight="1">
      <c r="A51" s="26" t="s">
        <v>57</v>
      </c>
      <c r="B51" s="51">
        <v>839661.55</v>
      </c>
      <c r="C51" s="51">
        <v>544355.27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1384016.82</v>
      </c>
      <c r="P51"/>
      <c r="Q51"/>
      <c r="R51" s="43"/>
    </row>
    <row r="52" spans="1:16" ht="18.75" customHeight="1">
      <c r="A52" s="26" t="s">
        <v>58</v>
      </c>
      <c r="B52" s="51">
        <v>174828.43</v>
      </c>
      <c r="C52" s="51">
        <v>199415.2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374243.63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693675.9</v>
      </c>
      <c r="E53" s="52">
        <v>0</v>
      </c>
      <c r="F53" s="52">
        <v>0</v>
      </c>
      <c r="G53" s="52">
        <v>0</v>
      </c>
      <c r="H53" s="51">
        <v>208541.43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902217.3300000001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203871.88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203871.88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724493.69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724493.69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982008.4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982008.4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725861.3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725861.3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634648.5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634648.5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877546</v>
      </c>
      <c r="L59" s="31">
        <v>830656.9</v>
      </c>
      <c r="M59" s="52">
        <v>0</v>
      </c>
      <c r="N59" s="52">
        <v>0</v>
      </c>
      <c r="O59" s="36">
        <f t="shared" si="13"/>
        <v>1708202.9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448966.58</v>
      </c>
      <c r="N60" s="52">
        <v>0</v>
      </c>
      <c r="O60" s="36">
        <f t="shared" si="13"/>
        <v>448966.58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240969.68</v>
      </c>
      <c r="O61" s="55">
        <f t="shared" si="13"/>
        <v>240969.68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2021-05-04T17:10:20Z</dcterms:modified>
  <cp:category/>
  <cp:version/>
  <cp:contentType/>
  <cp:contentStatus/>
</cp:coreProperties>
</file>