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7" yWindow="141" windowWidth="19482" windowHeight="9784" activeTab="0"/>
  </bookViews>
  <sheets>
    <sheet name="detalhamento" sheetId="1" r:id="rId1"/>
  </sheets>
  <definedNames/>
  <calcPr fullCalcOnLoad="1"/>
</workbook>
</file>

<file path=xl/sharedStrings.xml><?xml version="1.0" encoding="utf-8"?>
<sst xmlns="http://schemas.openxmlformats.org/spreadsheetml/2006/main" count="79" uniqueCount="76">
  <si>
    <t>Tarifa do dia:</t>
  </si>
  <si>
    <t>DISCRIMINAÇÃO</t>
  </si>
  <si>
    <t>CONCESSIONÁRIAS</t>
  </si>
  <si>
    <t>TOTAL</t>
  </si>
  <si>
    <t>Consórcio Transnoroeste</t>
  </si>
  <si>
    <t>Empresa Transunião Transporte S/A</t>
  </si>
  <si>
    <t>UPBus Qualidade em Transportes S/A</t>
  </si>
  <si>
    <t>Pêssego Transportes Ltda</t>
  </si>
  <si>
    <t>Allibus Transportes Ltda</t>
  </si>
  <si>
    <t>Movebuss Soluções em Mobilidde Urbana Ltda</t>
  </si>
  <si>
    <t>A 2 Transportes Ltda</t>
  </si>
  <si>
    <t>Transwolff Transportes e Turismo Ltda</t>
  </si>
  <si>
    <t>Auto Viação Transcap Ltda</t>
  </si>
  <si>
    <t>Alfa Rodobus S/A</t>
  </si>
  <si>
    <t>Lote D1</t>
  </si>
  <si>
    <t>Lote D2</t>
  </si>
  <si>
    <t>Lote D3</t>
  </si>
  <si>
    <t>Lote D4</t>
  </si>
  <si>
    <t>Lote D5</t>
  </si>
  <si>
    <t>Lote D6</t>
  </si>
  <si>
    <t>Lote D7</t>
  </si>
  <si>
    <t>Lote D8</t>
  </si>
  <si>
    <t>Lote D9</t>
  </si>
  <si>
    <t>Lote D10</t>
  </si>
  <si>
    <t>Lote D11</t>
  </si>
  <si>
    <t>Lote D12</t>
  </si>
  <si>
    <t>Lote D13</t>
  </si>
  <si>
    <t>1. Passageiros Transportados do Lote (1.1 +  1.2)</t>
  </si>
  <si>
    <t>1.1. Em Dinheiro (1.1.1. + 1.1.2.)</t>
  </si>
  <si>
    <t>1.1.1. Em dinheiro</t>
  </si>
  <si>
    <t>1.1.2. Outros Meios de Pagamento</t>
  </si>
  <si>
    <t>1.2. Créditos Eletrônicos (Bilhete Único)</t>
  </si>
  <si>
    <t>2. Tarifa de Remuneração por Passageiro Transportado</t>
  </si>
  <si>
    <t>3. Fator de Transição na Remuneração</t>
  </si>
  <si>
    <t>4.1. Pelo Transporte de Passageiros (1 x 2)</t>
  </si>
  <si>
    <t>4.2. Ajuste do Fator de Transição (3 x 4.1.)</t>
  </si>
  <si>
    <t>4.3. Adicional de Remuneração para Veículos com Ar Condicionado</t>
  </si>
  <si>
    <t>4.4. Remuneração Guincho</t>
  </si>
  <si>
    <t>4.5. Ajuste na Remuneração pela Frota com Idade Superior aos Limites dos Editais</t>
  </si>
  <si>
    <t>5. Acertos Financeiros (5.1. + 5.2. + 5.3. + 5.4.+ 7 - 8)</t>
  </si>
  <si>
    <t>5.1. Compensação da Receita Antecipada (5.1.1.)</t>
  </si>
  <si>
    <t>5.1.1. Retida na Catraca (1.1.1. x Tarifa do Dia)</t>
  </si>
  <si>
    <t>5.2. Ajustes Contratuais</t>
  </si>
  <si>
    <t>5.2.1. Multas do Regulamento de Sanções e Multas - RESAM</t>
  </si>
  <si>
    <t>5.2.2. Publicidade nos Veículos</t>
  </si>
  <si>
    <t>5.2.3. Multa Contratual</t>
  </si>
  <si>
    <t>5.2.4. Prejuízo Causado ao Sistema por uso Indevido do Bilhete Único</t>
  </si>
  <si>
    <t>5.2.5. Aquisição de Cartão Operacional</t>
  </si>
  <si>
    <t>5.2.6. Pagamento por estimativa (+)</t>
  </si>
  <si>
    <t>5.2.7. Pagamento por estimativa (-)</t>
  </si>
  <si>
    <t>5.2.8. Banco Luso Brasileiro</t>
  </si>
  <si>
    <t xml:space="preserve">5.2.9. Compromisso de Investimento </t>
  </si>
  <si>
    <t>5.4. Revisão de Remuneração pelo Serviço Atende</t>
  </si>
  <si>
    <t>6. Remuneração Líquida a Pagar (4. + 5.)</t>
  </si>
  <si>
    <t>7. Ajuste do Dia Anterior</t>
  </si>
  <si>
    <t>8. Ajuste Para o Dia Seguinte</t>
  </si>
  <si>
    <t>9. Distribuição da Remuneração entre as Empresas</t>
  </si>
  <si>
    <t>9.1. Norte Buss</t>
  </si>
  <si>
    <t>9.2. Spencer</t>
  </si>
  <si>
    <t>9.3. Transunião</t>
  </si>
  <si>
    <t>9.4. UPBus</t>
  </si>
  <si>
    <t>9.5. Pêssego Transportes</t>
  </si>
  <si>
    <t>9.6. Allibus  Transportes</t>
  </si>
  <si>
    <t xml:space="preserve">9.7. Movebuss  </t>
  </si>
  <si>
    <t>9.8. A2 Transportes</t>
  </si>
  <si>
    <t>9.9. Transwolff</t>
  </si>
  <si>
    <t xml:space="preserve">9.10. Transcap </t>
  </si>
  <si>
    <t>9.11. Alfa Rodobus</t>
  </si>
  <si>
    <t>DEMONSTRATIVO DE REMUNERAÇÃO DOS CONCESSIONÁRIOS - Grupo Local de Distribuição</t>
  </si>
  <si>
    <t>4.6. Valor Frota Não Disponibilizada</t>
  </si>
  <si>
    <t>4.7. Ajuste Frota Operante</t>
  </si>
  <si>
    <t>4.8. Remuneração pelo Serviço Atende</t>
  </si>
  <si>
    <t>4. Remuneração Bruta do Operador (4.1 + 4.2 + 4.3 + 4.4 + 4.5 + 4.6 + 4.7 + 4.8)</t>
  </si>
  <si>
    <t>OPERAÇÃO 25/04/21 - VENCIMENTO 30/04/21</t>
  </si>
  <si>
    <t>5.3. Revisão de Remuneração pelo Transporte Coletivo (1)</t>
  </si>
  <si>
    <t>Nota: (1) Revisões do período de 19/03 a 03/12/20.</t>
  </si>
</sst>
</file>

<file path=xl/styles.xml><?xml version="1.0" encoding="utf-8"?>
<styleSheet xmlns="http://schemas.openxmlformats.org/spreadsheetml/2006/main">
  <numFmts count="17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??_);_(@_)"/>
    <numFmt numFmtId="166" formatCode="_-&quot;R$&quot;\ * #,##0.0000_-;\-&quot;R$&quot;\ * #,##0.0000_-;_-&quot;R$&quot;\ * &quot;-&quot;??_-;_-@_-"/>
    <numFmt numFmtId="167" formatCode="_(* #,##0.00000000_);_(* \(#,##0.00000000\);_(* &quot;-&quot;??_);_(@_)"/>
    <numFmt numFmtId="168" formatCode="_(&quot;R$ &quot;* #,##0.00_);_(&quot;R$ &quot;* \(#,##0.00\);_(&quot;R$ &quot;* &quot;-&quot;??_);_(@_)"/>
    <numFmt numFmtId="169" formatCode="_-&quot;R$&quot;\ * #,##0.0000_-;\-&quot;R$&quot;\ * #,##0.0000_-;_-&quot;R$&quot;\ * &quot;-&quot;????_-;_-@_-"/>
    <numFmt numFmtId="170" formatCode="0.000000000000"/>
    <numFmt numFmtId="171" formatCode="_-&quot;R$&quot;\ * #,##0.000000000000_-;\-&quot;R$&quot;\ * #,##0.000000000000_-;_-&quot;R$&quot;\ * &quot;-&quot;????????????_-;_-@_-"/>
    <numFmt numFmtId="172" formatCode="_([$R$ -416]* #,##0.0000_);_([$R$ -416]* \(#,##0.0000\);_([$R$ -416]* &quot;-&quot;??_);_(@_)"/>
  </numFmts>
  <fonts count="45">
    <font>
      <sz val="11"/>
      <color theme="1"/>
      <name val="Arial"/>
      <family val="2"/>
    </font>
    <font>
      <sz val="12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sz val="12"/>
      <color indexed="10"/>
      <name val="Calibri"/>
      <family val="2"/>
    </font>
    <font>
      <sz val="16"/>
      <color indexed="8"/>
      <name val="Calibri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sz val="12"/>
      <color rgb="FFFF0000"/>
      <name val="Calibri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172" fontId="32" fillId="0" borderId="4" applyAlignment="0">
      <protection/>
    </xf>
    <xf numFmtId="0" fontId="33" fillId="30" borderId="0" applyNumberFormat="0" applyBorder="0" applyAlignment="0" applyProtection="0"/>
    <xf numFmtId="44" fontId="0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4" fillId="31" borderId="0" applyNumberFormat="0" applyBorder="0" applyAlignment="0" applyProtection="0"/>
    <xf numFmtId="1" fontId="3" fillId="0" borderId="0" applyBorder="0">
      <alignment/>
      <protection/>
    </xf>
    <xf numFmtId="0" fontId="25" fillId="32" borderId="5" applyNumberFormat="0" applyFont="0" applyAlignment="0" applyProtection="0"/>
    <xf numFmtId="9" fontId="25" fillId="0" borderId="0" applyFont="0" applyFill="0" applyBorder="0" applyAlignment="0" applyProtection="0"/>
    <xf numFmtId="0" fontId="35" fillId="21" borderId="6" applyNumberFormat="0" applyAlignment="0" applyProtection="0"/>
    <xf numFmtId="164" fontId="0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10" applyNumberFormat="0" applyFill="0" applyAlignment="0" applyProtection="0"/>
  </cellStyleXfs>
  <cellXfs count="68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2" fillId="0" borderId="11" xfId="0" applyFont="1" applyFill="1" applyBorder="1" applyAlignment="1">
      <alignment horizontal="center" vertical="center"/>
    </xf>
    <xf numFmtId="44" fontId="2" fillId="33" borderId="11" xfId="46" applyFont="1" applyFill="1" applyBorder="1" applyAlignment="1">
      <alignment vertical="center"/>
    </xf>
    <xf numFmtId="1" fontId="2" fillId="33" borderId="11" xfId="49" applyFont="1" applyFill="1" applyBorder="1" applyAlignment="1">
      <alignment vertical="center"/>
      <protection/>
    </xf>
    <xf numFmtId="0" fontId="3" fillId="0" borderId="12" xfId="0" applyFont="1" applyBorder="1" applyAlignment="1">
      <alignment horizontal="center" vertical="center" wrapText="1"/>
    </xf>
    <xf numFmtId="0" fontId="32" fillId="0" borderId="13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32" fillId="0" borderId="12" xfId="0" applyFont="1" applyFill="1" applyBorder="1" applyAlignment="1">
      <alignment horizontal="left" vertical="center" indent="1"/>
    </xf>
    <xf numFmtId="165" fontId="32" fillId="0" borderId="12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65" fontId="32" fillId="0" borderId="4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165" fontId="32" fillId="0" borderId="4" xfId="53" applyNumberFormat="1" applyFont="1" applyFill="1" applyBorder="1" applyAlignment="1">
      <alignment vertical="center"/>
    </xf>
    <xf numFmtId="0" fontId="32" fillId="0" borderId="4" xfId="0" applyFont="1" applyFill="1" applyBorder="1" applyAlignment="1">
      <alignment horizontal="left" vertical="center" indent="1"/>
    </xf>
    <xf numFmtId="165" fontId="32" fillId="0" borderId="4" xfId="0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vertical="center"/>
    </xf>
    <xf numFmtId="166" fontId="32" fillId="0" borderId="4" xfId="46" applyNumberFormat="1" applyFont="1" applyFill="1" applyBorder="1" applyAlignment="1">
      <alignment horizontal="center" vertical="center"/>
    </xf>
    <xf numFmtId="164" fontId="43" fillId="0" borderId="4" xfId="46" applyNumberFormat="1" applyFont="1" applyFill="1" applyBorder="1" applyAlignment="1">
      <alignment vertical="center"/>
    </xf>
    <xf numFmtId="167" fontId="32" fillId="0" borderId="4" xfId="53" applyNumberFormat="1" applyFont="1" applyFill="1" applyBorder="1" applyAlignment="1">
      <alignment horizontal="center" vertical="center"/>
    </xf>
    <xf numFmtId="0" fontId="32" fillId="34" borderId="4" xfId="0" applyFont="1" applyFill="1" applyBorder="1" applyAlignment="1">
      <alignment horizontal="left" vertical="center" indent="2"/>
    </xf>
    <xf numFmtId="0" fontId="32" fillId="34" borderId="4" xfId="0" applyFont="1" applyFill="1" applyBorder="1" applyAlignment="1">
      <alignment vertical="center"/>
    </xf>
    <xf numFmtId="164" fontId="32" fillId="34" borderId="4" xfId="53" applyFont="1" applyFill="1" applyBorder="1" applyAlignment="1">
      <alignment vertical="center"/>
    </xf>
    <xf numFmtId="0" fontId="32" fillId="35" borderId="4" xfId="0" applyFont="1" applyFill="1" applyBorder="1" applyAlignment="1">
      <alignment horizontal="left" vertical="center" indent="1"/>
    </xf>
    <xf numFmtId="44" fontId="32" fillId="35" borderId="4" xfId="46" applyFont="1" applyFill="1" applyBorder="1" applyAlignment="1">
      <alignment horizontal="center" vertical="center"/>
    </xf>
    <xf numFmtId="164" fontId="0" fillId="0" borderId="0" xfId="53" applyFont="1" applyFill="1" applyAlignment="1">
      <alignment vertical="center"/>
    </xf>
    <xf numFmtId="0" fontId="32" fillId="0" borderId="4" xfId="0" applyFont="1" applyFill="1" applyBorder="1" applyAlignment="1">
      <alignment horizontal="left" vertical="center" indent="2"/>
    </xf>
    <xf numFmtId="0" fontId="32" fillId="0" borderId="4" xfId="0" applyFont="1" applyFill="1" applyBorder="1" applyAlignment="1">
      <alignment horizontal="left" vertical="center" indent="3"/>
    </xf>
    <xf numFmtId="0" fontId="32" fillId="0" borderId="4" xfId="0" applyFont="1" applyFill="1" applyBorder="1" applyAlignment="1">
      <alignment vertical="center"/>
    </xf>
    <xf numFmtId="44" fontId="32" fillId="0" borderId="4" xfId="46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horizontal="center" vertical="center"/>
    </xf>
    <xf numFmtId="168" fontId="32" fillId="0" borderId="4" xfId="46" applyNumberFormat="1" applyFont="1" applyFill="1" applyBorder="1" applyAlignment="1">
      <alignment vertical="center"/>
    </xf>
    <xf numFmtId="164" fontId="32" fillId="0" borderId="4" xfId="53" applyFont="1" applyFill="1" applyBorder="1" applyAlignment="1">
      <alignment horizontal="center" vertical="center"/>
    </xf>
    <xf numFmtId="164" fontId="32" fillId="0" borderId="4" xfId="46" applyNumberFormat="1" applyFont="1" applyFill="1" applyBorder="1" applyAlignment="1">
      <alignment vertical="center"/>
    </xf>
    <xf numFmtId="164" fontId="32" fillId="0" borderId="4" xfId="46" applyNumberFormat="1" applyFont="1" applyFill="1" applyBorder="1" applyAlignment="1">
      <alignment horizontal="center" vertical="center"/>
    </xf>
    <xf numFmtId="164" fontId="32" fillId="0" borderId="4" xfId="53" applyFont="1" applyFill="1" applyBorder="1" applyAlignment="1">
      <alignment horizontal="left" vertical="center" indent="2"/>
    </xf>
    <xf numFmtId="44" fontId="32" fillId="0" borderId="4" xfId="46" applyFont="1" applyFill="1" applyBorder="1" applyAlignment="1">
      <alignment vertical="center"/>
    </xf>
    <xf numFmtId="0" fontId="32" fillId="34" borderId="4" xfId="0" applyFont="1" applyFill="1" applyBorder="1" applyAlignment="1">
      <alignment horizontal="left" vertical="center" indent="1"/>
    </xf>
    <xf numFmtId="0" fontId="32" fillId="0" borderId="14" xfId="0" applyFont="1" applyFill="1" applyBorder="1" applyAlignment="1">
      <alignment horizontal="left" vertical="center" indent="2"/>
    </xf>
    <xf numFmtId="44" fontId="32" fillId="0" borderId="14" xfId="0" applyNumberFormat="1" applyFont="1" applyFill="1" applyBorder="1" applyAlignment="1">
      <alignment vertical="center"/>
    </xf>
    <xf numFmtId="0" fontId="32" fillId="0" borderId="14" xfId="0" applyFont="1" applyFill="1" applyBorder="1" applyAlignment="1">
      <alignment vertical="center"/>
    </xf>
    <xf numFmtId="164" fontId="32" fillId="0" borderId="14" xfId="53" applyFont="1" applyFill="1" applyBorder="1" applyAlignment="1">
      <alignment vertical="center"/>
    </xf>
    <xf numFmtId="44" fontId="0" fillId="0" borderId="0" xfId="0" applyNumberFormat="1" applyFont="1" applyFill="1" applyAlignment="1">
      <alignment vertical="center"/>
    </xf>
    <xf numFmtId="44" fontId="0" fillId="0" borderId="0" xfId="0" applyNumberFormat="1" applyAlignment="1">
      <alignment/>
    </xf>
    <xf numFmtId="0" fontId="32" fillId="0" borderId="15" xfId="0" applyFont="1" applyFill="1" applyBorder="1" applyAlignment="1">
      <alignment horizontal="left" vertical="center" indent="2"/>
    </xf>
    <xf numFmtId="44" fontId="32" fillId="0" borderId="15" xfId="0" applyNumberFormat="1" applyFont="1" applyFill="1" applyBorder="1" applyAlignment="1">
      <alignment vertical="center"/>
    </xf>
    <xf numFmtId="0" fontId="32" fillId="0" borderId="15" xfId="0" applyFont="1" applyFill="1" applyBorder="1" applyAlignment="1">
      <alignment vertical="center"/>
    </xf>
    <xf numFmtId="164" fontId="32" fillId="0" borderId="15" xfId="53" applyFont="1" applyFill="1" applyBorder="1" applyAlignment="1">
      <alignment vertical="center"/>
    </xf>
    <xf numFmtId="0" fontId="0" fillId="0" borderId="12" xfId="0" applyFont="1" applyFill="1" applyBorder="1" applyAlignment="1">
      <alignment horizontal="left" vertical="center" indent="2"/>
    </xf>
    <xf numFmtId="164" fontId="0" fillId="0" borderId="12" xfId="46" applyNumberFormat="1" applyFont="1" applyBorder="1" applyAlignment="1">
      <alignment vertical="center"/>
    </xf>
    <xf numFmtId="164" fontId="0" fillId="0" borderId="12" xfId="46" applyNumberFormat="1" applyFont="1" applyFill="1" applyBorder="1" applyAlignment="1">
      <alignment vertical="center"/>
    </xf>
    <xf numFmtId="44" fontId="32" fillId="0" borderId="4" xfId="46" applyFont="1" applyBorder="1" applyAlignment="1">
      <alignment vertical="center"/>
    </xf>
    <xf numFmtId="164" fontId="32" fillId="0" borderId="4" xfId="46" applyNumberFormat="1" applyFont="1" applyBorder="1" applyAlignment="1">
      <alignment vertical="center"/>
    </xf>
    <xf numFmtId="164" fontId="32" fillId="0" borderId="14" xfId="46" applyNumberFormat="1" applyFont="1" applyBorder="1" applyAlignment="1">
      <alignment vertical="center"/>
    </xf>
    <xf numFmtId="168" fontId="32" fillId="0" borderId="14" xfId="46" applyNumberFormat="1" applyFont="1" applyFill="1" applyBorder="1" applyAlignment="1">
      <alignment vertical="center"/>
    </xf>
    <xf numFmtId="44" fontId="32" fillId="0" borderId="14" xfId="46" applyFont="1" applyFill="1" applyBorder="1" applyAlignment="1">
      <alignment vertical="center"/>
    </xf>
    <xf numFmtId="0" fontId="32" fillId="0" borderId="0" xfId="0" applyFont="1" applyFill="1" applyBorder="1" applyAlignment="1">
      <alignment horizontal="left" vertical="center"/>
    </xf>
    <xf numFmtId="169" fontId="0" fillId="0" borderId="0" xfId="0" applyNumberFormat="1" applyFont="1" applyFill="1" applyAlignment="1">
      <alignment vertical="center"/>
    </xf>
    <xf numFmtId="4" fontId="0" fillId="0" borderId="0" xfId="0" applyNumberFormat="1" applyFont="1" applyFill="1" applyAlignment="1">
      <alignment vertical="center"/>
    </xf>
    <xf numFmtId="170" fontId="0" fillId="0" borderId="0" xfId="0" applyNumberFormat="1" applyFont="1" applyFill="1" applyAlignment="1">
      <alignment vertical="center"/>
    </xf>
    <xf numFmtId="171" fontId="0" fillId="0" borderId="0" xfId="0" applyNumberFormat="1" applyFont="1" applyFill="1" applyAlignment="1">
      <alignment vertical="center"/>
    </xf>
    <xf numFmtId="164" fontId="0" fillId="0" borderId="0" xfId="53" applyFont="1" applyFill="1" applyAlignment="1">
      <alignment vertical="center"/>
    </xf>
    <xf numFmtId="43" fontId="0" fillId="0" borderId="0" xfId="0" applyNumberFormat="1" applyFont="1" applyFill="1" applyAlignment="1">
      <alignment vertical="center"/>
    </xf>
    <xf numFmtId="0" fontId="44" fillId="0" borderId="0" xfId="0" applyFont="1" applyFill="1" applyAlignment="1">
      <alignment horizontal="center" vertical="center"/>
    </xf>
    <xf numFmtId="0" fontId="44" fillId="0" borderId="0" xfId="0" applyFont="1" applyFill="1" applyBorder="1" applyAlignment="1">
      <alignment horizontal="center" vertical="center"/>
    </xf>
    <xf numFmtId="0" fontId="32" fillId="0" borderId="16" xfId="0" applyFont="1" applyFill="1" applyBorder="1" applyAlignment="1">
      <alignment horizontal="center" vertical="center"/>
    </xf>
    <xf numFmtId="0" fontId="32" fillId="0" borderId="14" xfId="0" applyFont="1" applyFill="1" applyBorder="1" applyAlignment="1">
      <alignment horizontal="center" vertical="center"/>
    </xf>
    <xf numFmtId="0" fontId="32" fillId="0" borderId="0" xfId="0" applyFont="1" applyFill="1" applyAlignment="1">
      <alignment horizontal="left" vertical="center" wrapText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03"/>
  <sheetViews>
    <sheetView showGridLines="0" tabSelected="1" zoomScale="70" zoomScaleNormal="70"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4" sqref="A4:A6"/>
    </sheetView>
  </sheetViews>
  <sheetFormatPr defaultColWidth="9.00390625" defaultRowHeight="14.25"/>
  <cols>
    <col min="1" max="1" width="78.00390625" style="1" customWidth="1"/>
    <col min="2" max="3" width="18.375" style="1" customWidth="1"/>
    <col min="4" max="4" width="17.125" style="1" customWidth="1"/>
    <col min="5" max="5" width="16.25390625" style="1" customWidth="1"/>
    <col min="6" max="6" width="16.625" style="1" customWidth="1"/>
    <col min="7" max="7" width="17.50390625" style="1" customWidth="1"/>
    <col min="8" max="9" width="17.00390625" style="1" customWidth="1"/>
    <col min="10" max="10" width="17.50390625" style="1" customWidth="1"/>
    <col min="11" max="11" width="17.625" style="1" customWidth="1"/>
    <col min="12" max="12" width="16.875" style="1" customWidth="1"/>
    <col min="13" max="13" width="17.375" style="1" customWidth="1"/>
    <col min="14" max="14" width="19.50390625" style="1" bestFit="1" customWidth="1"/>
    <col min="15" max="15" width="18.00390625" style="1" customWidth="1"/>
    <col min="16" max="16" width="9.375" style="1" bestFit="1" customWidth="1"/>
    <col min="17" max="17" width="17.125" style="1" bestFit="1" customWidth="1"/>
    <col min="18" max="18" width="12.625" style="1" bestFit="1" customWidth="1"/>
    <col min="19" max="19" width="11.50390625" style="1" bestFit="1" customWidth="1"/>
    <col min="20" max="20" width="9.75390625" style="1" bestFit="1" customWidth="1"/>
    <col min="21" max="21" width="11.50390625" style="1" bestFit="1" customWidth="1"/>
    <col min="22" max="22" width="11.375" style="1" bestFit="1" customWidth="1"/>
    <col min="23" max="23" width="13.125" style="1" bestFit="1" customWidth="1"/>
    <col min="24" max="16384" width="9.00390625" style="1" customWidth="1"/>
  </cols>
  <sheetData>
    <row r="1" spans="1:15" ht="30.75" customHeight="1">
      <c r="A1" s="63" t="s">
        <v>68</v>
      </c>
      <c r="B1" s="63"/>
      <c r="C1" s="63"/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</row>
    <row r="2" spans="1:15" ht="21">
      <c r="A2" s="64" t="s">
        <v>73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1:15" ht="23.25" customHeight="1">
      <c r="A3" s="2"/>
      <c r="B3" s="2"/>
      <c r="C3" s="3"/>
      <c r="E3" s="2"/>
      <c r="F3" s="2" t="s">
        <v>0</v>
      </c>
      <c r="G3" s="3">
        <v>4.4</v>
      </c>
      <c r="H3" s="4"/>
      <c r="I3" s="4"/>
      <c r="J3" s="4"/>
      <c r="K3" s="4"/>
      <c r="L3" s="4"/>
      <c r="M3" s="4"/>
      <c r="N3" s="4"/>
      <c r="O3" s="2"/>
    </row>
    <row r="4" spans="1:15" ht="21" customHeight="1">
      <c r="A4" s="65" t="s">
        <v>1</v>
      </c>
      <c r="B4" s="65" t="s">
        <v>2</v>
      </c>
      <c r="C4" s="65"/>
      <c r="D4" s="65"/>
      <c r="E4" s="65"/>
      <c r="F4" s="65"/>
      <c r="G4" s="65"/>
      <c r="H4" s="65"/>
      <c r="I4" s="65"/>
      <c r="J4" s="65"/>
      <c r="K4" s="65"/>
      <c r="L4" s="65"/>
      <c r="M4" s="65"/>
      <c r="N4" s="65"/>
      <c r="O4" s="66" t="s">
        <v>3</v>
      </c>
    </row>
    <row r="5" spans="1:15" ht="42" customHeight="1">
      <c r="A5" s="65"/>
      <c r="B5" s="5" t="s">
        <v>4</v>
      </c>
      <c r="C5" s="5" t="s">
        <v>4</v>
      </c>
      <c r="D5" s="5" t="s">
        <v>5</v>
      </c>
      <c r="E5" s="5" t="s">
        <v>6</v>
      </c>
      <c r="F5" s="5" t="s">
        <v>7</v>
      </c>
      <c r="G5" s="5" t="s">
        <v>8</v>
      </c>
      <c r="H5" s="5" t="s">
        <v>5</v>
      </c>
      <c r="I5" s="5" t="s">
        <v>9</v>
      </c>
      <c r="J5" s="5" t="s">
        <v>10</v>
      </c>
      <c r="K5" s="5" t="s">
        <v>11</v>
      </c>
      <c r="L5" s="5" t="s">
        <v>11</v>
      </c>
      <c r="M5" s="5" t="s">
        <v>12</v>
      </c>
      <c r="N5" s="5" t="s">
        <v>13</v>
      </c>
      <c r="O5" s="65"/>
    </row>
    <row r="6" spans="1:15" ht="20.25" customHeight="1">
      <c r="A6" s="65"/>
      <c r="B6" s="6" t="s">
        <v>14</v>
      </c>
      <c r="C6" s="6" t="s">
        <v>15</v>
      </c>
      <c r="D6" s="6" t="s">
        <v>16</v>
      </c>
      <c r="E6" s="6" t="s">
        <v>17</v>
      </c>
      <c r="F6" s="6" t="s">
        <v>18</v>
      </c>
      <c r="G6" s="6" t="s">
        <v>19</v>
      </c>
      <c r="H6" s="7" t="s">
        <v>20</v>
      </c>
      <c r="I6" s="7" t="s">
        <v>21</v>
      </c>
      <c r="J6" s="6" t="s">
        <v>22</v>
      </c>
      <c r="K6" s="6" t="s">
        <v>23</v>
      </c>
      <c r="L6" s="6" t="s">
        <v>24</v>
      </c>
      <c r="M6" s="6" t="s">
        <v>25</v>
      </c>
      <c r="N6" s="6" t="s">
        <v>26</v>
      </c>
      <c r="O6" s="65"/>
    </row>
    <row r="7" spans="1:26" ht="18.75" customHeight="1">
      <c r="A7" s="8" t="s">
        <v>27</v>
      </c>
      <c r="B7" s="9">
        <f aca="true" t="shared" si="0" ref="B7:O7">B8+B11</f>
        <v>96386</v>
      </c>
      <c r="C7" s="9">
        <f t="shared" si="0"/>
        <v>66171</v>
      </c>
      <c r="D7" s="9">
        <f t="shared" si="0"/>
        <v>75779</v>
      </c>
      <c r="E7" s="9">
        <f t="shared" si="0"/>
        <v>13599</v>
      </c>
      <c r="F7" s="9">
        <f t="shared" si="0"/>
        <v>55346</v>
      </c>
      <c r="G7" s="9">
        <f t="shared" si="0"/>
        <v>79406</v>
      </c>
      <c r="H7" s="9">
        <f t="shared" si="0"/>
        <v>8690</v>
      </c>
      <c r="I7" s="9">
        <f t="shared" si="0"/>
        <v>61178</v>
      </c>
      <c r="J7" s="9">
        <f t="shared" si="0"/>
        <v>63254</v>
      </c>
      <c r="K7" s="9">
        <f t="shared" si="0"/>
        <v>91257</v>
      </c>
      <c r="L7" s="9">
        <f t="shared" si="0"/>
        <v>70099</v>
      </c>
      <c r="M7" s="9">
        <f t="shared" si="0"/>
        <v>28653</v>
      </c>
      <c r="N7" s="9">
        <f t="shared" si="0"/>
        <v>15667</v>
      </c>
      <c r="O7" s="9">
        <f t="shared" si="0"/>
        <v>725485</v>
      </c>
      <c r="P7"/>
      <c r="Q7"/>
      <c r="R7"/>
      <c r="S7"/>
      <c r="T7"/>
      <c r="U7"/>
      <c r="V7"/>
      <c r="W7"/>
      <c r="X7"/>
      <c r="Y7"/>
      <c r="Z7"/>
    </row>
    <row r="8" spans="1:26" ht="18.75" customHeight="1">
      <c r="A8" s="10" t="s">
        <v>28</v>
      </c>
      <c r="B8" s="11">
        <f aca="true" t="shared" si="1" ref="B8:O8">B9+B10</f>
        <v>5672</v>
      </c>
      <c r="C8" s="11">
        <f t="shared" si="1"/>
        <v>5112</v>
      </c>
      <c r="D8" s="11">
        <f t="shared" si="1"/>
        <v>4418</v>
      </c>
      <c r="E8" s="11">
        <f t="shared" si="1"/>
        <v>608</v>
      </c>
      <c r="F8" s="11">
        <f t="shared" si="1"/>
        <v>2971</v>
      </c>
      <c r="G8" s="11">
        <f t="shared" si="1"/>
        <v>4195</v>
      </c>
      <c r="H8" s="11">
        <f t="shared" si="1"/>
        <v>602</v>
      </c>
      <c r="I8" s="11">
        <f t="shared" si="1"/>
        <v>5163</v>
      </c>
      <c r="J8" s="11">
        <f t="shared" si="1"/>
        <v>3843</v>
      </c>
      <c r="K8" s="11">
        <f t="shared" si="1"/>
        <v>4438</v>
      </c>
      <c r="L8" s="11">
        <f t="shared" si="1"/>
        <v>3113</v>
      </c>
      <c r="M8" s="11">
        <f t="shared" si="1"/>
        <v>1245</v>
      </c>
      <c r="N8" s="11">
        <f t="shared" si="1"/>
        <v>830</v>
      </c>
      <c r="O8" s="11">
        <f t="shared" si="1"/>
        <v>42210</v>
      </c>
      <c r="P8"/>
      <c r="Q8"/>
      <c r="R8"/>
      <c r="S8"/>
      <c r="T8"/>
      <c r="U8"/>
      <c r="V8"/>
      <c r="W8"/>
      <c r="X8"/>
      <c r="Y8"/>
      <c r="Z8"/>
    </row>
    <row r="9" spans="1:26" ht="18.75" customHeight="1">
      <c r="A9" s="12" t="s">
        <v>29</v>
      </c>
      <c r="B9" s="11">
        <v>5672</v>
      </c>
      <c r="C9" s="11">
        <v>5112</v>
      </c>
      <c r="D9" s="11">
        <v>4418</v>
      </c>
      <c r="E9" s="11">
        <v>608</v>
      </c>
      <c r="F9" s="11">
        <v>2971</v>
      </c>
      <c r="G9" s="11">
        <v>4195</v>
      </c>
      <c r="H9" s="11">
        <v>601</v>
      </c>
      <c r="I9" s="11">
        <v>5163</v>
      </c>
      <c r="J9" s="11">
        <v>3843</v>
      </c>
      <c r="K9" s="11">
        <v>4435</v>
      </c>
      <c r="L9" s="11">
        <v>3113</v>
      </c>
      <c r="M9" s="11">
        <v>1244</v>
      </c>
      <c r="N9" s="11">
        <v>830</v>
      </c>
      <c r="O9" s="11">
        <f>SUM(B9:N9)</f>
        <v>42205</v>
      </c>
      <c r="P9"/>
      <c r="Q9"/>
      <c r="R9"/>
      <c r="S9"/>
      <c r="T9"/>
      <c r="U9"/>
      <c r="V9"/>
      <c r="W9"/>
      <c r="X9"/>
      <c r="Y9"/>
      <c r="Z9"/>
    </row>
    <row r="10" spans="1:26" ht="18.75" customHeight="1">
      <c r="A10" s="12" t="s">
        <v>30</v>
      </c>
      <c r="B10" s="13">
        <v>0</v>
      </c>
      <c r="C10" s="13">
        <v>0</v>
      </c>
      <c r="D10" s="13">
        <v>0</v>
      </c>
      <c r="E10" s="13">
        <v>0</v>
      </c>
      <c r="F10" s="13">
        <v>0</v>
      </c>
      <c r="G10" s="13">
        <v>0</v>
      </c>
      <c r="H10" s="13">
        <v>1</v>
      </c>
      <c r="I10" s="13">
        <v>0</v>
      </c>
      <c r="J10" s="13">
        <v>0</v>
      </c>
      <c r="K10" s="13">
        <v>3</v>
      </c>
      <c r="L10" s="13">
        <v>0</v>
      </c>
      <c r="M10" s="13">
        <v>1</v>
      </c>
      <c r="N10" s="13">
        <v>0</v>
      </c>
      <c r="O10" s="11">
        <f>SUM(B10:N10)</f>
        <v>5</v>
      </c>
      <c r="P10"/>
      <c r="Q10"/>
      <c r="R10"/>
      <c r="S10"/>
      <c r="T10"/>
      <c r="U10"/>
      <c r="V10"/>
      <c r="W10"/>
      <c r="X10"/>
      <c r="Y10"/>
      <c r="Z10"/>
    </row>
    <row r="11" spans="1:26" ht="18.75" customHeight="1">
      <c r="A11" s="10" t="s">
        <v>31</v>
      </c>
      <c r="B11" s="13">
        <v>90714</v>
      </c>
      <c r="C11" s="13">
        <v>61059</v>
      </c>
      <c r="D11" s="13">
        <v>71361</v>
      </c>
      <c r="E11" s="13">
        <v>12991</v>
      </c>
      <c r="F11" s="13">
        <v>52375</v>
      </c>
      <c r="G11" s="13">
        <v>75211</v>
      </c>
      <c r="H11" s="13">
        <v>8088</v>
      </c>
      <c r="I11" s="13">
        <v>56015</v>
      </c>
      <c r="J11" s="13">
        <v>59411</v>
      </c>
      <c r="K11" s="13">
        <v>86819</v>
      </c>
      <c r="L11" s="13">
        <v>66986</v>
      </c>
      <c r="M11" s="13">
        <v>27408</v>
      </c>
      <c r="N11" s="13">
        <v>14837</v>
      </c>
      <c r="O11" s="11">
        <f>SUM(B11:N11)</f>
        <v>683275</v>
      </c>
      <c r="P11"/>
      <c r="Q11"/>
      <c r="R11"/>
      <c r="S11"/>
      <c r="T11"/>
      <c r="U11"/>
      <c r="V11"/>
      <c r="W11"/>
      <c r="X11"/>
      <c r="Y11"/>
      <c r="Z11"/>
    </row>
    <row r="12" spans="1:15" ht="15" customHeight="1">
      <c r="A12" s="14"/>
      <c r="B12" s="15"/>
      <c r="C12" s="15"/>
      <c r="D12" s="15"/>
      <c r="E12" s="15"/>
      <c r="F12" s="15"/>
      <c r="G12" s="15"/>
      <c r="H12" s="15"/>
      <c r="I12" s="15"/>
      <c r="J12" s="15"/>
      <c r="K12" s="15"/>
      <c r="L12" s="15"/>
      <c r="M12" s="15"/>
      <c r="N12" s="15"/>
      <c r="O12" s="16"/>
    </row>
    <row r="13" spans="1:26" ht="18.75" customHeight="1">
      <c r="A13" s="14" t="s">
        <v>32</v>
      </c>
      <c r="B13" s="17">
        <v>2.2052</v>
      </c>
      <c r="C13" s="17">
        <v>2.2775</v>
      </c>
      <c r="D13" s="17">
        <v>1.9969</v>
      </c>
      <c r="E13" s="17">
        <v>3.4161</v>
      </c>
      <c r="F13" s="17">
        <v>2.3137</v>
      </c>
      <c r="G13" s="17">
        <v>1.902</v>
      </c>
      <c r="H13" s="17">
        <v>2.5503</v>
      </c>
      <c r="I13" s="17">
        <v>2.2594</v>
      </c>
      <c r="J13" s="17">
        <v>2.2741</v>
      </c>
      <c r="K13" s="17">
        <v>2.1511</v>
      </c>
      <c r="L13" s="17">
        <v>2.4482</v>
      </c>
      <c r="M13" s="17">
        <v>2.8282</v>
      </c>
      <c r="N13" s="17">
        <v>2.5559</v>
      </c>
      <c r="O13" s="18"/>
      <c r="P13"/>
      <c r="Q13"/>
      <c r="R13"/>
      <c r="S13"/>
      <c r="T13"/>
      <c r="U13"/>
      <c r="V13"/>
      <c r="W13"/>
      <c r="X13"/>
      <c r="Y13"/>
      <c r="Z13"/>
    </row>
    <row r="14" spans="1:26" ht="18.75" customHeight="1">
      <c r="A14" s="14"/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8"/>
      <c r="P14"/>
      <c r="Q14"/>
      <c r="R14"/>
      <c r="S14"/>
      <c r="T14"/>
      <c r="U14"/>
      <c r="V14"/>
      <c r="W14"/>
      <c r="X14"/>
      <c r="Y14"/>
      <c r="Z14"/>
    </row>
    <row r="15" spans="1:26" ht="18.75" customHeight="1">
      <c r="A15" s="14" t="s">
        <v>33</v>
      </c>
      <c r="B15" s="19">
        <v>1.611094234176792</v>
      </c>
      <c r="C15" s="19">
        <v>1.676878947866421</v>
      </c>
      <c r="D15" s="19">
        <v>1.601987121535085</v>
      </c>
      <c r="E15" s="19">
        <v>1.334579396848005</v>
      </c>
      <c r="F15" s="19">
        <v>2.051703861928004</v>
      </c>
      <c r="G15" s="19">
        <v>2.008422870393357</v>
      </c>
      <c r="H15" s="19">
        <v>2.285906350185413</v>
      </c>
      <c r="I15" s="19">
        <v>1.649816692774609</v>
      </c>
      <c r="J15" s="19">
        <v>1.555913504748489</v>
      </c>
      <c r="K15" s="19">
        <v>1.575885387579188</v>
      </c>
      <c r="L15" s="19">
        <v>1.679081309222149</v>
      </c>
      <c r="M15" s="19">
        <v>1.749291203689099</v>
      </c>
      <c r="N15" s="19">
        <v>1.669149166303131</v>
      </c>
      <c r="O15" s="18"/>
      <c r="P15"/>
      <c r="Q15"/>
      <c r="R15"/>
      <c r="S15"/>
      <c r="T15"/>
      <c r="U15"/>
      <c r="V15"/>
      <c r="W15"/>
      <c r="X15"/>
      <c r="Y15"/>
      <c r="Z15"/>
    </row>
    <row r="16" spans="1:15" ht="15" customHeight="1">
      <c r="A16" s="20"/>
      <c r="B16" s="21"/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2"/>
    </row>
    <row r="17" spans="1:23" ht="18.75" customHeight="1">
      <c r="A17" s="23" t="s">
        <v>72</v>
      </c>
      <c r="B17" s="24">
        <f>B18+B19+B20+B21+B22+B23+B24+B25</f>
        <v>412351.12</v>
      </c>
      <c r="C17" s="24">
        <f aca="true" t="shared" si="2" ref="C17:N17">C18+C19+C20+C21+C22+C23+C24+C25</f>
        <v>287525.23</v>
      </c>
      <c r="D17" s="24">
        <f t="shared" si="2"/>
        <v>271371.35000000003</v>
      </c>
      <c r="E17" s="24">
        <f t="shared" si="2"/>
        <v>73201.83</v>
      </c>
      <c r="F17" s="24">
        <f t="shared" si="2"/>
        <v>288044.1</v>
      </c>
      <c r="G17" s="24">
        <f t="shared" si="2"/>
        <v>344596.74000000005</v>
      </c>
      <c r="H17" s="24">
        <f t="shared" si="2"/>
        <v>55390.65000000001</v>
      </c>
      <c r="I17" s="24">
        <f t="shared" si="2"/>
        <v>271749.24</v>
      </c>
      <c r="J17" s="24">
        <f t="shared" si="2"/>
        <v>235469.3</v>
      </c>
      <c r="K17" s="24">
        <f t="shared" si="2"/>
        <v>359695.91</v>
      </c>
      <c r="L17" s="24">
        <f t="shared" si="2"/>
        <v>338478.02999999997</v>
      </c>
      <c r="M17" s="24">
        <f t="shared" si="2"/>
        <v>175112.92</v>
      </c>
      <c r="N17" s="24">
        <f t="shared" si="2"/>
        <v>78515.59000000001</v>
      </c>
      <c r="O17" s="24">
        <f>O18+O19+O20+O21+O22+O23+O24+O25</f>
        <v>3191502.0100000002</v>
      </c>
      <c r="Q17" s="25"/>
      <c r="R17" s="61"/>
      <c r="S17" s="61"/>
      <c r="T17" s="61"/>
      <c r="U17" s="61"/>
      <c r="V17" s="61"/>
      <c r="W17" s="61"/>
    </row>
    <row r="18" spans="1:15" ht="18.75" customHeight="1">
      <c r="A18" s="26" t="s">
        <v>34</v>
      </c>
      <c r="B18" s="30">
        <f aca="true" t="shared" si="3" ref="B18:N18">ROUND(B13*B7,2)</f>
        <v>212550.41</v>
      </c>
      <c r="C18" s="30">
        <f t="shared" si="3"/>
        <v>150704.45</v>
      </c>
      <c r="D18" s="30">
        <f t="shared" si="3"/>
        <v>151323.09</v>
      </c>
      <c r="E18" s="30">
        <f t="shared" si="3"/>
        <v>46455.54</v>
      </c>
      <c r="F18" s="30">
        <f t="shared" si="3"/>
        <v>128054.04</v>
      </c>
      <c r="G18" s="30">
        <f t="shared" si="3"/>
        <v>151030.21</v>
      </c>
      <c r="H18" s="30">
        <f t="shared" si="3"/>
        <v>22162.11</v>
      </c>
      <c r="I18" s="30">
        <f t="shared" si="3"/>
        <v>138225.57</v>
      </c>
      <c r="J18" s="30">
        <f t="shared" si="3"/>
        <v>143845.92</v>
      </c>
      <c r="K18" s="30">
        <f t="shared" si="3"/>
        <v>196302.93</v>
      </c>
      <c r="L18" s="30">
        <f t="shared" si="3"/>
        <v>171616.37</v>
      </c>
      <c r="M18" s="30">
        <f t="shared" si="3"/>
        <v>81036.41</v>
      </c>
      <c r="N18" s="30">
        <f t="shared" si="3"/>
        <v>40043.29</v>
      </c>
      <c r="O18" s="30">
        <f aca="true" t="shared" si="4" ref="O18:O25">SUM(B18:N18)</f>
        <v>1633350.3399999996</v>
      </c>
    </row>
    <row r="19" spans="1:23" ht="18.75" customHeight="1">
      <c r="A19" s="26" t="s">
        <v>35</v>
      </c>
      <c r="B19" s="30">
        <f>IF(B15&lt;&gt;0,ROUND((B15-1)*B18,2),0)</f>
        <v>129888.33</v>
      </c>
      <c r="C19" s="30">
        <f aca="true" t="shared" si="5" ref="C19:N19">IF(C15&lt;&gt;0,ROUND((C15-1)*C18,2),0)</f>
        <v>102008.67</v>
      </c>
      <c r="D19" s="30">
        <f t="shared" si="5"/>
        <v>91094.55</v>
      </c>
      <c r="E19" s="30">
        <f t="shared" si="5"/>
        <v>15543.07</v>
      </c>
      <c r="F19" s="30">
        <f t="shared" si="5"/>
        <v>134674.93</v>
      </c>
      <c r="G19" s="30">
        <f t="shared" si="5"/>
        <v>152302.32</v>
      </c>
      <c r="H19" s="30">
        <f t="shared" si="5"/>
        <v>28498.4</v>
      </c>
      <c r="I19" s="30">
        <f t="shared" si="5"/>
        <v>89821.28</v>
      </c>
      <c r="J19" s="30">
        <f t="shared" si="5"/>
        <v>79965.89</v>
      </c>
      <c r="K19" s="30">
        <f t="shared" si="5"/>
        <v>113047.99</v>
      </c>
      <c r="L19" s="30">
        <f t="shared" si="5"/>
        <v>116541.47</v>
      </c>
      <c r="M19" s="30">
        <f t="shared" si="5"/>
        <v>60719.87</v>
      </c>
      <c r="N19" s="30">
        <f t="shared" si="5"/>
        <v>26794.93</v>
      </c>
      <c r="O19" s="30">
        <f t="shared" si="4"/>
        <v>1140901.7000000002</v>
      </c>
      <c r="W19" s="62"/>
    </row>
    <row r="20" spans="1:15" ht="18.75" customHeight="1">
      <c r="A20" s="26" t="s">
        <v>36</v>
      </c>
      <c r="B20" s="30">
        <v>18515.4</v>
      </c>
      <c r="C20" s="30">
        <v>13709.67</v>
      </c>
      <c r="D20" s="30">
        <v>10547.48</v>
      </c>
      <c r="E20" s="30">
        <v>3628.15</v>
      </c>
      <c r="F20" s="30">
        <v>9060.41</v>
      </c>
      <c r="G20" s="30">
        <v>14175.31</v>
      </c>
      <c r="H20" s="30">
        <v>1334.83</v>
      </c>
      <c r="I20" s="30">
        <v>8609.39</v>
      </c>
      <c r="J20" s="30">
        <v>11412.98</v>
      </c>
      <c r="K20" s="30">
        <v>17502.33</v>
      </c>
      <c r="L20" s="30">
        <v>17492.31</v>
      </c>
      <c r="M20" s="30">
        <v>8122.48</v>
      </c>
      <c r="N20" s="30">
        <v>3325.32</v>
      </c>
      <c r="O20" s="30">
        <f t="shared" si="4"/>
        <v>137436.06</v>
      </c>
    </row>
    <row r="21" spans="1:15" ht="18.75" customHeight="1">
      <c r="A21" s="26" t="s">
        <v>37</v>
      </c>
      <c r="B21" s="30">
        <v>2771.88</v>
      </c>
      <c r="C21" s="30">
        <v>2771.88</v>
      </c>
      <c r="D21" s="30">
        <v>1385.94</v>
      </c>
      <c r="E21" s="30">
        <v>1385.94</v>
      </c>
      <c r="F21" s="30">
        <v>1385.94</v>
      </c>
      <c r="G21" s="30">
        <v>1385.94</v>
      </c>
      <c r="H21" s="30">
        <v>1385.94</v>
      </c>
      <c r="I21" s="30">
        <v>1385.94</v>
      </c>
      <c r="J21" s="30">
        <v>1385.94</v>
      </c>
      <c r="K21" s="30">
        <v>1385.94</v>
      </c>
      <c r="L21" s="30">
        <v>1385.94</v>
      </c>
      <c r="M21" s="30">
        <v>1385.94</v>
      </c>
      <c r="N21" s="30">
        <v>1385.94</v>
      </c>
      <c r="O21" s="30">
        <f t="shared" si="4"/>
        <v>20789.1</v>
      </c>
    </row>
    <row r="22" spans="1:15" ht="18.75" customHeight="1">
      <c r="A22" s="26" t="s">
        <v>38</v>
      </c>
      <c r="B22" s="30">
        <v>-1028.07</v>
      </c>
      <c r="C22" s="30">
        <v>-293.74</v>
      </c>
      <c r="D22" s="30">
        <v>-6464.6</v>
      </c>
      <c r="E22" s="30">
        <v>0</v>
      </c>
      <c r="F22" s="30">
        <v>-7133.6</v>
      </c>
      <c r="G22" s="30">
        <v>0</v>
      </c>
      <c r="H22" s="30">
        <v>-3192.67</v>
      </c>
      <c r="I22" s="30">
        <v>0</v>
      </c>
      <c r="J22" s="30">
        <v>-7914.6</v>
      </c>
      <c r="K22" s="30">
        <v>-1874.4</v>
      </c>
      <c r="L22" s="30">
        <v>-1781.07</v>
      </c>
      <c r="M22" s="30">
        <v>0</v>
      </c>
      <c r="N22" s="30">
        <v>0</v>
      </c>
      <c r="O22" s="30">
        <f t="shared" si="4"/>
        <v>-29682.75</v>
      </c>
    </row>
    <row r="23" spans="1:26" ht="18.75" customHeight="1">
      <c r="A23" s="26" t="s">
        <v>69</v>
      </c>
      <c r="B23" s="30">
        <v>0</v>
      </c>
      <c r="C23" s="30">
        <v>0</v>
      </c>
      <c r="D23" s="30">
        <v>-1871</v>
      </c>
      <c r="E23" s="30">
        <v>-878.65</v>
      </c>
      <c r="F23" s="30">
        <v>0</v>
      </c>
      <c r="G23" s="30">
        <v>0</v>
      </c>
      <c r="H23" s="30">
        <v>-1593.6</v>
      </c>
      <c r="I23" s="30">
        <v>0</v>
      </c>
      <c r="J23" s="30">
        <v>-13402.67</v>
      </c>
      <c r="K23" s="30">
        <v>0</v>
      </c>
      <c r="L23" s="30">
        <v>0</v>
      </c>
      <c r="M23" s="30">
        <v>0</v>
      </c>
      <c r="N23" s="30">
        <v>0</v>
      </c>
      <c r="O23" s="30">
        <f t="shared" si="4"/>
        <v>-17745.92</v>
      </c>
      <c r="P23"/>
      <c r="Q23"/>
      <c r="R23"/>
      <c r="S23"/>
      <c r="T23"/>
      <c r="U23"/>
      <c r="V23"/>
      <c r="W23"/>
      <c r="X23"/>
      <c r="Y23"/>
      <c r="Z23"/>
    </row>
    <row r="24" spans="1:26" ht="18.75" customHeight="1">
      <c r="A24" s="26" t="s">
        <v>70</v>
      </c>
      <c r="B24" s="30">
        <v>0</v>
      </c>
      <c r="C24" s="30">
        <v>0</v>
      </c>
      <c r="D24" s="30">
        <v>0</v>
      </c>
      <c r="E24" s="30">
        <v>0</v>
      </c>
      <c r="F24" s="30">
        <v>0</v>
      </c>
      <c r="G24" s="30">
        <v>0</v>
      </c>
      <c r="H24" s="30">
        <v>0</v>
      </c>
      <c r="I24" s="30">
        <v>0</v>
      </c>
      <c r="J24" s="30">
        <v>0</v>
      </c>
      <c r="K24" s="30">
        <v>0</v>
      </c>
      <c r="L24" s="30">
        <v>0</v>
      </c>
      <c r="M24" s="30">
        <v>0</v>
      </c>
      <c r="N24" s="30">
        <v>0</v>
      </c>
      <c r="O24" s="30">
        <f t="shared" si="4"/>
        <v>0</v>
      </c>
      <c r="P24"/>
      <c r="Q24"/>
      <c r="R24"/>
      <c r="S24"/>
      <c r="T24"/>
      <c r="U24"/>
      <c r="V24"/>
      <c r="W24"/>
      <c r="X24"/>
      <c r="Y24"/>
      <c r="Z24"/>
    </row>
    <row r="25" spans="1:26" ht="18.75" customHeight="1">
      <c r="A25" s="26" t="s">
        <v>71</v>
      </c>
      <c r="B25" s="30">
        <v>49653.17</v>
      </c>
      <c r="C25" s="30">
        <v>18624.3</v>
      </c>
      <c r="D25" s="30">
        <v>25355.89</v>
      </c>
      <c r="E25" s="30">
        <v>7067.78</v>
      </c>
      <c r="F25" s="30">
        <v>22002.38</v>
      </c>
      <c r="G25" s="30">
        <v>25702.96</v>
      </c>
      <c r="H25" s="30">
        <v>6795.64</v>
      </c>
      <c r="I25" s="30">
        <v>33707.06</v>
      </c>
      <c r="J25" s="30">
        <v>20175.84</v>
      </c>
      <c r="K25" s="30">
        <v>33331.12</v>
      </c>
      <c r="L25" s="30">
        <v>33223.01</v>
      </c>
      <c r="M25" s="30">
        <v>23848.22</v>
      </c>
      <c r="N25" s="30">
        <v>6966.11</v>
      </c>
      <c r="O25" s="30">
        <f t="shared" si="4"/>
        <v>306453.48</v>
      </c>
      <c r="P25"/>
      <c r="Q25"/>
      <c r="R25"/>
      <c r="S25"/>
      <c r="T25"/>
      <c r="U25"/>
      <c r="V25"/>
      <c r="W25"/>
      <c r="X25"/>
      <c r="Y25"/>
      <c r="Z25"/>
    </row>
    <row r="26" spans="1:15" ht="15" customHeight="1">
      <c r="A26" s="27"/>
      <c r="B26" s="16"/>
      <c r="C26" s="16"/>
      <c r="D26" s="28"/>
      <c r="E26" s="28"/>
      <c r="F26" s="28"/>
      <c r="G26" s="28"/>
      <c r="H26" s="28"/>
      <c r="I26" s="28"/>
      <c r="J26" s="28"/>
      <c r="K26" s="28"/>
      <c r="L26" s="28"/>
      <c r="M26" s="28"/>
      <c r="N26" s="28"/>
      <c r="O26" s="29"/>
    </row>
    <row r="27" spans="1:15" ht="18.75" customHeight="1">
      <c r="A27" s="14" t="s">
        <v>39</v>
      </c>
      <c r="B27" s="30">
        <f aca="true" t="shared" si="6" ref="B27:O27">+B28+B30+B41+B42+B45-B46</f>
        <v>-24956.8</v>
      </c>
      <c r="C27" s="30">
        <f>+C28+C30+C41+C42+C45-C46</f>
        <v>-22492.8</v>
      </c>
      <c r="D27" s="30">
        <f t="shared" si="6"/>
        <v>-20669.28</v>
      </c>
      <c r="E27" s="30">
        <f t="shared" si="6"/>
        <v>-2675.2</v>
      </c>
      <c r="F27" s="30">
        <f t="shared" si="6"/>
        <v>-13072.4</v>
      </c>
      <c r="G27" s="30">
        <f t="shared" si="6"/>
        <v>-18458</v>
      </c>
      <c r="H27" s="30">
        <f t="shared" si="6"/>
        <v>-2887.38</v>
      </c>
      <c r="I27" s="30">
        <f t="shared" si="6"/>
        <v>-22717.2</v>
      </c>
      <c r="J27" s="30">
        <f t="shared" si="6"/>
        <v>-16909.2</v>
      </c>
      <c r="K27" s="30">
        <f t="shared" si="6"/>
        <v>-19514</v>
      </c>
      <c r="L27" s="30">
        <f t="shared" si="6"/>
        <v>-13697.2</v>
      </c>
      <c r="M27" s="30">
        <f t="shared" si="6"/>
        <v>-5473.6</v>
      </c>
      <c r="N27" s="30">
        <f t="shared" si="6"/>
        <v>-3652</v>
      </c>
      <c r="O27" s="30">
        <f t="shared" si="6"/>
        <v>-187175.06</v>
      </c>
    </row>
    <row r="28" spans="1:15" ht="18.75" customHeight="1">
      <c r="A28" s="26" t="s">
        <v>40</v>
      </c>
      <c r="B28" s="31">
        <f>+B29</f>
        <v>-24956.8</v>
      </c>
      <c r="C28" s="31">
        <f>+C29</f>
        <v>-22492.8</v>
      </c>
      <c r="D28" s="31">
        <f aca="true" t="shared" si="7" ref="D28:O28">+D29</f>
        <v>-19439.2</v>
      </c>
      <c r="E28" s="31">
        <f t="shared" si="7"/>
        <v>-2675.2</v>
      </c>
      <c r="F28" s="31">
        <f t="shared" si="7"/>
        <v>-13072.4</v>
      </c>
      <c r="G28" s="31">
        <f t="shared" si="7"/>
        <v>-18458</v>
      </c>
      <c r="H28" s="31">
        <f t="shared" si="7"/>
        <v>-2644.4</v>
      </c>
      <c r="I28" s="31">
        <f t="shared" si="7"/>
        <v>-22717.2</v>
      </c>
      <c r="J28" s="31">
        <f t="shared" si="7"/>
        <v>-16909.2</v>
      </c>
      <c r="K28" s="31">
        <f t="shared" si="7"/>
        <v>-19514</v>
      </c>
      <c r="L28" s="31">
        <f t="shared" si="7"/>
        <v>-13697.2</v>
      </c>
      <c r="M28" s="31">
        <f t="shared" si="7"/>
        <v>-5473.6</v>
      </c>
      <c r="N28" s="31">
        <f t="shared" si="7"/>
        <v>-3652</v>
      </c>
      <c r="O28" s="31">
        <f t="shared" si="7"/>
        <v>-185702</v>
      </c>
    </row>
    <row r="29" spans="1:26" ht="18.75" customHeight="1">
      <c r="A29" s="27" t="s">
        <v>41</v>
      </c>
      <c r="B29" s="16">
        <f>ROUND((-B9)*$G$3,2)</f>
        <v>-24956.8</v>
      </c>
      <c r="C29" s="16">
        <f aca="true" t="shared" si="8" ref="C29:N29">ROUND((-C9)*$G$3,2)</f>
        <v>-22492.8</v>
      </c>
      <c r="D29" s="16">
        <f t="shared" si="8"/>
        <v>-19439.2</v>
      </c>
      <c r="E29" s="16">
        <f t="shared" si="8"/>
        <v>-2675.2</v>
      </c>
      <c r="F29" s="16">
        <f t="shared" si="8"/>
        <v>-13072.4</v>
      </c>
      <c r="G29" s="16">
        <f t="shared" si="8"/>
        <v>-18458</v>
      </c>
      <c r="H29" s="16">
        <f t="shared" si="8"/>
        <v>-2644.4</v>
      </c>
      <c r="I29" s="16">
        <f t="shared" si="8"/>
        <v>-22717.2</v>
      </c>
      <c r="J29" s="16">
        <f t="shared" si="8"/>
        <v>-16909.2</v>
      </c>
      <c r="K29" s="16">
        <f t="shared" si="8"/>
        <v>-19514</v>
      </c>
      <c r="L29" s="16">
        <f t="shared" si="8"/>
        <v>-13697.2</v>
      </c>
      <c r="M29" s="16">
        <f t="shared" si="8"/>
        <v>-5473.6</v>
      </c>
      <c r="N29" s="16">
        <f t="shared" si="8"/>
        <v>-3652</v>
      </c>
      <c r="O29" s="32">
        <f aca="true" t="shared" si="9" ref="O29:O46">SUM(B29:N29)</f>
        <v>-185702</v>
      </c>
      <c r="P29"/>
      <c r="Q29"/>
      <c r="R29"/>
      <c r="S29"/>
      <c r="T29"/>
      <c r="U29"/>
      <c r="V29"/>
      <c r="W29"/>
      <c r="X29"/>
      <c r="Y29"/>
      <c r="Z29"/>
    </row>
    <row r="30" spans="1:15" ht="18.75" customHeight="1">
      <c r="A30" s="26" t="s">
        <v>42</v>
      </c>
      <c r="B30" s="31">
        <f>SUM(B31:B39)</f>
        <v>0</v>
      </c>
      <c r="C30" s="31">
        <f aca="true" t="shared" si="10" ref="C30:O30">SUM(C31:C39)</f>
        <v>0</v>
      </c>
      <c r="D30" s="31">
        <f t="shared" si="10"/>
        <v>0</v>
      </c>
      <c r="E30" s="31">
        <f t="shared" si="10"/>
        <v>0</v>
      </c>
      <c r="F30" s="31">
        <f t="shared" si="10"/>
        <v>0</v>
      </c>
      <c r="G30" s="31">
        <f t="shared" si="10"/>
        <v>0</v>
      </c>
      <c r="H30" s="31">
        <f t="shared" si="10"/>
        <v>0</v>
      </c>
      <c r="I30" s="31">
        <f t="shared" si="10"/>
        <v>0</v>
      </c>
      <c r="J30" s="31">
        <f t="shared" si="10"/>
        <v>0</v>
      </c>
      <c r="K30" s="31">
        <f t="shared" si="10"/>
        <v>0</v>
      </c>
      <c r="L30" s="31">
        <f t="shared" si="10"/>
        <v>0</v>
      </c>
      <c r="M30" s="31">
        <f t="shared" si="10"/>
        <v>0</v>
      </c>
      <c r="N30" s="31">
        <f t="shared" si="10"/>
        <v>0</v>
      </c>
      <c r="O30" s="31">
        <f t="shared" si="10"/>
        <v>0</v>
      </c>
    </row>
    <row r="31" spans="1:26" ht="18.75" customHeight="1">
      <c r="A31" s="27" t="s">
        <v>43</v>
      </c>
      <c r="B31" s="33">
        <v>0</v>
      </c>
      <c r="C31" s="33">
        <v>0</v>
      </c>
      <c r="D31" s="33">
        <v>0</v>
      </c>
      <c r="E31" s="33">
        <v>0</v>
      </c>
      <c r="F31" s="33">
        <v>0</v>
      </c>
      <c r="G31" s="33">
        <v>0</v>
      </c>
      <c r="H31" s="33">
        <v>0</v>
      </c>
      <c r="I31" s="33">
        <v>0</v>
      </c>
      <c r="J31" s="33">
        <v>0</v>
      </c>
      <c r="K31" s="33">
        <v>0</v>
      </c>
      <c r="L31" s="33">
        <v>0</v>
      </c>
      <c r="M31" s="33">
        <v>0</v>
      </c>
      <c r="N31" s="33">
        <v>0</v>
      </c>
      <c r="O31" s="33">
        <f t="shared" si="9"/>
        <v>0</v>
      </c>
      <c r="P31"/>
      <c r="Q31"/>
      <c r="R31"/>
      <c r="S31"/>
      <c r="T31"/>
      <c r="U31"/>
      <c r="V31"/>
      <c r="W31"/>
      <c r="X31"/>
      <c r="Y31"/>
      <c r="Z31"/>
    </row>
    <row r="32" spans="1:26" ht="18.75" customHeight="1">
      <c r="A32" s="27" t="s">
        <v>44</v>
      </c>
      <c r="B32" s="33">
        <v>0</v>
      </c>
      <c r="C32" s="33">
        <v>0</v>
      </c>
      <c r="D32" s="33">
        <v>0</v>
      </c>
      <c r="E32" s="33">
        <v>0</v>
      </c>
      <c r="F32" s="33">
        <v>0</v>
      </c>
      <c r="G32" s="33">
        <v>0</v>
      </c>
      <c r="H32" s="33">
        <v>0</v>
      </c>
      <c r="I32" s="33">
        <v>0</v>
      </c>
      <c r="J32" s="33">
        <v>0</v>
      </c>
      <c r="K32" s="33">
        <v>0</v>
      </c>
      <c r="L32" s="33">
        <v>0</v>
      </c>
      <c r="M32" s="33">
        <v>0</v>
      </c>
      <c r="N32" s="33">
        <v>0</v>
      </c>
      <c r="O32" s="33">
        <f t="shared" si="9"/>
        <v>0</v>
      </c>
      <c r="P32"/>
      <c r="Q32"/>
      <c r="R32"/>
      <c r="S32"/>
      <c r="T32"/>
      <c r="U32"/>
      <c r="V32"/>
      <c r="W32"/>
      <c r="X32"/>
      <c r="Y32"/>
      <c r="Z32"/>
    </row>
    <row r="33" spans="1:26" ht="18.75" customHeight="1">
      <c r="A33" s="27" t="s">
        <v>45</v>
      </c>
      <c r="B33" s="33">
        <v>0</v>
      </c>
      <c r="C33" s="33">
        <v>0</v>
      </c>
      <c r="D33" s="33">
        <v>0</v>
      </c>
      <c r="E33" s="33">
        <v>0</v>
      </c>
      <c r="F33" s="33">
        <v>0</v>
      </c>
      <c r="G33" s="33">
        <v>0</v>
      </c>
      <c r="H33" s="33">
        <v>0</v>
      </c>
      <c r="I33" s="33">
        <v>0</v>
      </c>
      <c r="J33" s="33">
        <v>0</v>
      </c>
      <c r="K33" s="33">
        <v>0</v>
      </c>
      <c r="L33" s="33">
        <v>0</v>
      </c>
      <c r="M33" s="33">
        <v>0</v>
      </c>
      <c r="N33" s="33">
        <v>0</v>
      </c>
      <c r="O33" s="33">
        <f t="shared" si="9"/>
        <v>0</v>
      </c>
      <c r="P33"/>
      <c r="Q33"/>
      <c r="R33"/>
      <c r="S33"/>
      <c r="T33"/>
      <c r="U33"/>
      <c r="V33"/>
      <c r="W33"/>
      <c r="X33"/>
      <c r="Y33"/>
      <c r="Z33"/>
    </row>
    <row r="34" spans="1:26" ht="18.75" customHeight="1">
      <c r="A34" s="27" t="s">
        <v>46</v>
      </c>
      <c r="B34" s="33">
        <v>0</v>
      </c>
      <c r="C34" s="33">
        <v>0</v>
      </c>
      <c r="D34" s="33">
        <v>0</v>
      </c>
      <c r="E34" s="33">
        <v>0</v>
      </c>
      <c r="F34" s="33">
        <v>0</v>
      </c>
      <c r="G34" s="33">
        <v>0</v>
      </c>
      <c r="H34" s="33">
        <v>0</v>
      </c>
      <c r="I34" s="33">
        <v>0</v>
      </c>
      <c r="J34" s="33">
        <v>0</v>
      </c>
      <c r="K34" s="33">
        <v>0</v>
      </c>
      <c r="L34" s="33">
        <v>0</v>
      </c>
      <c r="M34" s="33">
        <v>0</v>
      </c>
      <c r="N34" s="33">
        <v>0</v>
      </c>
      <c r="O34" s="34">
        <f t="shared" si="9"/>
        <v>0</v>
      </c>
      <c r="P34"/>
      <c r="Q34"/>
      <c r="R34"/>
      <c r="S34"/>
      <c r="T34"/>
      <c r="U34"/>
      <c r="V34"/>
      <c r="W34"/>
      <c r="X34"/>
      <c r="Y34"/>
      <c r="Z34"/>
    </row>
    <row r="35" spans="1:26" ht="18.75" customHeight="1">
      <c r="A35" s="27" t="s">
        <v>47</v>
      </c>
      <c r="B35" s="33">
        <v>0</v>
      </c>
      <c r="C35" s="33">
        <v>0</v>
      </c>
      <c r="D35" s="33">
        <v>0</v>
      </c>
      <c r="E35" s="33">
        <v>0</v>
      </c>
      <c r="F35" s="33">
        <v>0</v>
      </c>
      <c r="G35" s="33">
        <v>0</v>
      </c>
      <c r="H35" s="33">
        <v>0</v>
      </c>
      <c r="I35" s="33">
        <v>0</v>
      </c>
      <c r="J35" s="33">
        <v>0</v>
      </c>
      <c r="K35" s="33">
        <v>0</v>
      </c>
      <c r="L35" s="33">
        <v>0</v>
      </c>
      <c r="M35" s="33">
        <v>0</v>
      </c>
      <c r="N35" s="33">
        <v>0</v>
      </c>
      <c r="O35" s="33">
        <f t="shared" si="9"/>
        <v>0</v>
      </c>
      <c r="P35"/>
      <c r="Q35"/>
      <c r="R35"/>
      <c r="S35"/>
      <c r="T35"/>
      <c r="U35"/>
      <c r="V35"/>
      <c r="W35"/>
      <c r="X35"/>
      <c r="Y35"/>
      <c r="Z35"/>
    </row>
    <row r="36" spans="1:26" ht="18.75" customHeight="1">
      <c r="A36" s="12" t="s">
        <v>48</v>
      </c>
      <c r="B36" s="33">
        <v>0</v>
      </c>
      <c r="C36" s="33">
        <v>0</v>
      </c>
      <c r="D36" s="33">
        <v>0</v>
      </c>
      <c r="E36" s="33">
        <v>0</v>
      </c>
      <c r="F36" s="33">
        <v>0</v>
      </c>
      <c r="G36" s="33">
        <v>0</v>
      </c>
      <c r="H36" s="33">
        <v>0</v>
      </c>
      <c r="I36" s="33">
        <v>0</v>
      </c>
      <c r="J36" s="33">
        <v>0</v>
      </c>
      <c r="K36" s="33">
        <v>0</v>
      </c>
      <c r="L36" s="33">
        <v>0</v>
      </c>
      <c r="M36" s="33">
        <v>0</v>
      </c>
      <c r="N36" s="33">
        <v>0</v>
      </c>
      <c r="O36" s="33">
        <f t="shared" si="9"/>
        <v>0</v>
      </c>
      <c r="P36"/>
      <c r="Q36"/>
      <c r="R36"/>
      <c r="S36"/>
      <c r="T36"/>
      <c r="U36"/>
      <c r="V36"/>
      <c r="W36"/>
      <c r="X36"/>
      <c r="Y36"/>
      <c r="Z36"/>
    </row>
    <row r="37" spans="1:26" ht="18.75" customHeight="1">
      <c r="A37" s="12" t="s">
        <v>49</v>
      </c>
      <c r="B37" s="33">
        <v>0</v>
      </c>
      <c r="C37" s="33">
        <v>0</v>
      </c>
      <c r="D37" s="33">
        <v>0</v>
      </c>
      <c r="E37" s="33">
        <v>0</v>
      </c>
      <c r="F37" s="33">
        <v>0</v>
      </c>
      <c r="G37" s="33">
        <v>0</v>
      </c>
      <c r="H37" s="33">
        <v>0</v>
      </c>
      <c r="I37" s="33">
        <v>0</v>
      </c>
      <c r="J37" s="33">
        <v>0</v>
      </c>
      <c r="K37" s="33">
        <v>0</v>
      </c>
      <c r="L37" s="33">
        <v>0</v>
      </c>
      <c r="M37" s="33">
        <v>0</v>
      </c>
      <c r="N37" s="33">
        <v>0</v>
      </c>
      <c r="O37" s="33">
        <f t="shared" si="9"/>
        <v>0</v>
      </c>
      <c r="P37"/>
      <c r="Q37"/>
      <c r="R37"/>
      <c r="S37"/>
      <c r="T37"/>
      <c r="U37"/>
      <c r="V37"/>
      <c r="W37"/>
      <c r="X37"/>
      <c r="Y37"/>
      <c r="Z37"/>
    </row>
    <row r="38" spans="1:26" ht="18.75" customHeight="1">
      <c r="A38" s="12" t="s">
        <v>50</v>
      </c>
      <c r="B38" s="33">
        <v>0</v>
      </c>
      <c r="C38" s="33">
        <v>0</v>
      </c>
      <c r="D38" s="33">
        <v>0</v>
      </c>
      <c r="E38" s="33">
        <v>0</v>
      </c>
      <c r="F38" s="33">
        <v>0</v>
      </c>
      <c r="G38" s="33">
        <v>0</v>
      </c>
      <c r="H38" s="33">
        <v>0</v>
      </c>
      <c r="I38" s="33">
        <v>0</v>
      </c>
      <c r="J38" s="33">
        <v>0</v>
      </c>
      <c r="K38" s="33">
        <v>0</v>
      </c>
      <c r="L38" s="33">
        <v>0</v>
      </c>
      <c r="M38" s="33">
        <v>0</v>
      </c>
      <c r="N38" s="33">
        <v>0</v>
      </c>
      <c r="O38" s="33">
        <f t="shared" si="9"/>
        <v>0</v>
      </c>
      <c r="P38"/>
      <c r="Q38"/>
      <c r="R38"/>
      <c r="S38"/>
      <c r="T38"/>
      <c r="U38"/>
      <c r="V38"/>
      <c r="W38"/>
      <c r="X38"/>
      <c r="Y38"/>
      <c r="Z38"/>
    </row>
    <row r="39" spans="1:26" ht="18.75" customHeight="1">
      <c r="A39" s="12" t="s">
        <v>51</v>
      </c>
      <c r="B39" s="33">
        <v>0</v>
      </c>
      <c r="C39" s="33">
        <v>0</v>
      </c>
      <c r="D39" s="33">
        <v>0</v>
      </c>
      <c r="E39" s="33">
        <v>0</v>
      </c>
      <c r="F39" s="33">
        <v>0</v>
      </c>
      <c r="G39" s="33">
        <v>0</v>
      </c>
      <c r="H39" s="33">
        <v>0</v>
      </c>
      <c r="I39" s="33">
        <v>0</v>
      </c>
      <c r="J39" s="33">
        <v>0</v>
      </c>
      <c r="K39" s="33">
        <v>0</v>
      </c>
      <c r="L39" s="33">
        <v>0</v>
      </c>
      <c r="M39" s="33">
        <v>0</v>
      </c>
      <c r="N39" s="33">
        <v>0</v>
      </c>
      <c r="O39" s="33">
        <f t="shared" si="9"/>
        <v>0</v>
      </c>
      <c r="P39"/>
      <c r="Q39"/>
      <c r="R39"/>
      <c r="S39"/>
      <c r="T39"/>
      <c r="U39"/>
      <c r="V39"/>
      <c r="W39"/>
      <c r="X39"/>
      <c r="Y39"/>
      <c r="Z39"/>
    </row>
    <row r="40" spans="1:26" ht="18.75" customHeight="1">
      <c r="A40" s="12"/>
      <c r="B40" s="33">
        <v>0</v>
      </c>
      <c r="C40" s="33">
        <v>0</v>
      </c>
      <c r="D40" s="33">
        <v>0</v>
      </c>
      <c r="E40" s="33">
        <v>0</v>
      </c>
      <c r="F40" s="33">
        <v>0</v>
      </c>
      <c r="G40" s="33">
        <v>0</v>
      </c>
      <c r="H40" s="33">
        <v>0</v>
      </c>
      <c r="I40" s="33">
        <v>0</v>
      </c>
      <c r="J40" s="33">
        <v>0</v>
      </c>
      <c r="K40" s="33"/>
      <c r="L40" s="33"/>
      <c r="M40" s="33"/>
      <c r="N40" s="33"/>
      <c r="O40" s="33"/>
      <c r="P40"/>
      <c r="Q40"/>
      <c r="R40"/>
      <c r="S40"/>
      <c r="T40"/>
      <c r="U40"/>
      <c r="V40"/>
      <c r="W40"/>
      <c r="X40"/>
      <c r="Y40"/>
      <c r="Z40"/>
    </row>
    <row r="41" spans="1:26" ht="18.75" customHeight="1">
      <c r="A41" s="26" t="s">
        <v>74</v>
      </c>
      <c r="B41" s="35">
        <v>0</v>
      </c>
      <c r="C41" s="35">
        <v>0</v>
      </c>
      <c r="D41" s="35">
        <v>-1230.08</v>
      </c>
      <c r="E41" s="35">
        <v>0</v>
      </c>
      <c r="F41" s="35">
        <v>0</v>
      </c>
      <c r="G41" s="35">
        <v>0</v>
      </c>
      <c r="H41" s="35">
        <v>-242.98</v>
      </c>
      <c r="I41" s="35">
        <v>0</v>
      </c>
      <c r="J41" s="35">
        <v>0</v>
      </c>
      <c r="K41" s="35">
        <v>0</v>
      </c>
      <c r="L41" s="35">
        <v>0</v>
      </c>
      <c r="M41" s="35">
        <v>0</v>
      </c>
      <c r="N41" s="35">
        <v>0</v>
      </c>
      <c r="O41" s="33">
        <f t="shared" si="9"/>
        <v>-1473.06</v>
      </c>
      <c r="P41"/>
      <c r="Q41"/>
      <c r="R41"/>
      <c r="S41"/>
      <c r="T41"/>
      <c r="U41"/>
      <c r="V41"/>
      <c r="W41"/>
      <c r="X41"/>
      <c r="Y41"/>
      <c r="Z41"/>
    </row>
    <row r="42" spans="1:26" ht="18.75" customHeight="1">
      <c r="A42" s="26" t="s">
        <v>52</v>
      </c>
      <c r="B42" s="35">
        <v>0</v>
      </c>
      <c r="C42" s="35">
        <v>0</v>
      </c>
      <c r="D42" s="35">
        <v>0</v>
      </c>
      <c r="E42" s="35">
        <v>0</v>
      </c>
      <c r="F42" s="35">
        <v>0</v>
      </c>
      <c r="G42" s="35">
        <v>0</v>
      </c>
      <c r="H42" s="35">
        <v>0</v>
      </c>
      <c r="I42" s="35">
        <v>0</v>
      </c>
      <c r="J42" s="35">
        <v>0</v>
      </c>
      <c r="K42" s="35">
        <v>0</v>
      </c>
      <c r="L42" s="35">
        <v>0</v>
      </c>
      <c r="M42" s="35">
        <v>0</v>
      </c>
      <c r="N42" s="35">
        <v>0</v>
      </c>
      <c r="O42" s="33">
        <f t="shared" si="9"/>
        <v>0</v>
      </c>
      <c r="P42"/>
      <c r="Q42"/>
      <c r="R42"/>
      <c r="S42"/>
      <c r="T42"/>
      <c r="U42"/>
      <c r="V42"/>
      <c r="W42"/>
      <c r="X42"/>
      <c r="Y42"/>
      <c r="Z42"/>
    </row>
    <row r="43" spans="1:26" ht="18.75" customHeight="1">
      <c r="A43" s="26"/>
      <c r="B43" s="35">
        <v>0</v>
      </c>
      <c r="C43" s="35">
        <v>0</v>
      </c>
      <c r="D43" s="35">
        <v>0</v>
      </c>
      <c r="E43" s="35">
        <v>0</v>
      </c>
      <c r="F43" s="35">
        <v>0</v>
      </c>
      <c r="G43" s="35">
        <v>0</v>
      </c>
      <c r="H43" s="35">
        <v>0</v>
      </c>
      <c r="I43" s="35">
        <v>0</v>
      </c>
      <c r="J43" s="35">
        <v>0</v>
      </c>
      <c r="K43" s="35"/>
      <c r="L43" s="35"/>
      <c r="M43" s="35"/>
      <c r="N43" s="35"/>
      <c r="O43" s="33"/>
      <c r="P43"/>
      <c r="Q43"/>
      <c r="R43"/>
      <c r="S43"/>
      <c r="T43"/>
      <c r="U43"/>
      <c r="V43"/>
      <c r="W43"/>
      <c r="X43"/>
      <c r="Y43"/>
      <c r="Z43"/>
    </row>
    <row r="44" spans="1:26" ht="18.75" customHeight="1">
      <c r="A44" s="14" t="s">
        <v>53</v>
      </c>
      <c r="B44" s="36">
        <f aca="true" t="shared" si="11" ref="B44:N44">+B17+B27</f>
        <v>387394.32</v>
      </c>
      <c r="C44" s="36">
        <f t="shared" si="11"/>
        <v>265032.43</v>
      </c>
      <c r="D44" s="36">
        <f t="shared" si="11"/>
        <v>250702.07000000004</v>
      </c>
      <c r="E44" s="36">
        <f t="shared" si="11"/>
        <v>70526.63</v>
      </c>
      <c r="F44" s="36">
        <f t="shared" si="11"/>
        <v>274971.69999999995</v>
      </c>
      <c r="G44" s="36">
        <f t="shared" si="11"/>
        <v>326138.74000000005</v>
      </c>
      <c r="H44" s="36">
        <f t="shared" si="11"/>
        <v>52503.27000000001</v>
      </c>
      <c r="I44" s="36">
        <f t="shared" si="11"/>
        <v>249032.03999999998</v>
      </c>
      <c r="J44" s="36">
        <f t="shared" si="11"/>
        <v>218560.09999999998</v>
      </c>
      <c r="K44" s="36">
        <f t="shared" si="11"/>
        <v>340181.91</v>
      </c>
      <c r="L44" s="36">
        <f t="shared" si="11"/>
        <v>324780.82999999996</v>
      </c>
      <c r="M44" s="36">
        <f t="shared" si="11"/>
        <v>169639.32</v>
      </c>
      <c r="N44" s="36">
        <f t="shared" si="11"/>
        <v>74863.59000000001</v>
      </c>
      <c r="O44" s="36">
        <f>SUM(B44:N44)</f>
        <v>3004326.9499999997</v>
      </c>
      <c r="P44"/>
      <c r="Q44" s="43"/>
      <c r="R44"/>
      <c r="S44"/>
      <c r="T44"/>
      <c r="U44"/>
      <c r="V44"/>
      <c r="W44"/>
      <c r="X44"/>
      <c r="Y44"/>
      <c r="Z44"/>
    </row>
    <row r="45" spans="1:19" ht="18.75" customHeight="1">
      <c r="A45" s="37" t="s">
        <v>54</v>
      </c>
      <c r="B45" s="33">
        <v>0</v>
      </c>
      <c r="C45" s="33">
        <v>0</v>
      </c>
      <c r="D45" s="33">
        <v>0</v>
      </c>
      <c r="E45" s="33">
        <v>0</v>
      </c>
      <c r="F45" s="33">
        <v>0</v>
      </c>
      <c r="G45" s="33">
        <v>0</v>
      </c>
      <c r="H45" s="33">
        <v>0</v>
      </c>
      <c r="I45" s="33">
        <v>0</v>
      </c>
      <c r="J45" s="33">
        <v>0</v>
      </c>
      <c r="K45" s="33">
        <v>0</v>
      </c>
      <c r="L45" s="33">
        <v>0</v>
      </c>
      <c r="M45" s="33">
        <v>0</v>
      </c>
      <c r="N45" s="33">
        <v>0</v>
      </c>
      <c r="O45" s="16">
        <f t="shared" si="9"/>
        <v>0</v>
      </c>
      <c r="P45"/>
      <c r="Q45"/>
      <c r="R45"/>
      <c r="S45"/>
    </row>
    <row r="46" spans="1:19" ht="18.75" customHeight="1">
      <c r="A46" s="37" t="s">
        <v>55</v>
      </c>
      <c r="B46" s="33">
        <v>0</v>
      </c>
      <c r="C46" s="33">
        <v>0</v>
      </c>
      <c r="D46" s="33">
        <v>0</v>
      </c>
      <c r="E46" s="33">
        <v>0</v>
      </c>
      <c r="F46" s="33">
        <v>0</v>
      </c>
      <c r="G46" s="33">
        <v>0</v>
      </c>
      <c r="H46" s="33">
        <v>0</v>
      </c>
      <c r="I46" s="33">
        <v>0</v>
      </c>
      <c r="J46" s="33">
        <v>0</v>
      </c>
      <c r="K46" s="33">
        <v>0</v>
      </c>
      <c r="L46" s="33">
        <v>0</v>
      </c>
      <c r="M46" s="33">
        <v>0</v>
      </c>
      <c r="N46" s="33">
        <v>0</v>
      </c>
      <c r="O46" s="16">
        <f t="shared" si="9"/>
        <v>0</v>
      </c>
      <c r="P46"/>
      <c r="Q46"/>
      <c r="R46"/>
      <c r="S46"/>
    </row>
    <row r="47" spans="1:19" ht="15.75">
      <c r="A47" s="38"/>
      <c r="B47" s="39"/>
      <c r="C47" s="39"/>
      <c r="D47" s="40"/>
      <c r="E47" s="40"/>
      <c r="F47" s="40"/>
      <c r="G47" s="40"/>
      <c r="H47" s="40"/>
      <c r="I47" s="39"/>
      <c r="J47" s="40"/>
      <c r="K47" s="40"/>
      <c r="L47" s="40"/>
      <c r="M47" s="40"/>
      <c r="N47" s="40"/>
      <c r="O47" s="41"/>
      <c r="P47" s="42"/>
      <c r="Q47"/>
      <c r="R47" s="43"/>
      <c r="S47"/>
    </row>
    <row r="48" spans="1:19" ht="12.75" customHeight="1">
      <c r="A48" s="44"/>
      <c r="B48" s="45"/>
      <c r="C48" s="45"/>
      <c r="D48" s="46"/>
      <c r="E48" s="46"/>
      <c r="F48" s="46"/>
      <c r="G48" s="46"/>
      <c r="H48" s="46"/>
      <c r="I48" s="45"/>
      <c r="J48" s="46"/>
      <c r="K48" s="46"/>
      <c r="L48" s="46"/>
      <c r="M48" s="46"/>
      <c r="N48" s="46"/>
      <c r="O48" s="47"/>
      <c r="P48" s="42"/>
      <c r="Q48"/>
      <c r="R48" s="43"/>
      <c r="S48"/>
    </row>
    <row r="49" spans="1:17" ht="15" customHeight="1">
      <c r="A49" s="48"/>
      <c r="B49" s="49"/>
      <c r="C49" s="49"/>
      <c r="D49" s="49"/>
      <c r="E49" s="49"/>
      <c r="F49" s="49"/>
      <c r="G49" s="49"/>
      <c r="H49" s="49"/>
      <c r="I49" s="49"/>
      <c r="J49" s="49"/>
      <c r="K49" s="49"/>
      <c r="L49" s="49"/>
      <c r="M49" s="49"/>
      <c r="N49" s="49"/>
      <c r="O49" s="50"/>
      <c r="Q49" s="43"/>
    </row>
    <row r="50" spans="1:17" ht="18.75" customHeight="1">
      <c r="A50" s="14" t="s">
        <v>56</v>
      </c>
      <c r="B50" s="51">
        <f aca="true" t="shared" si="12" ref="B50:O50">SUM(B51:B61)</f>
        <v>387394.31</v>
      </c>
      <c r="C50" s="51">
        <f t="shared" si="12"/>
        <v>265032.43</v>
      </c>
      <c r="D50" s="51">
        <f t="shared" si="12"/>
        <v>250702.06</v>
      </c>
      <c r="E50" s="51">
        <f t="shared" si="12"/>
        <v>70526.63</v>
      </c>
      <c r="F50" s="51">
        <f t="shared" si="12"/>
        <v>274971.7</v>
      </c>
      <c r="G50" s="51">
        <f t="shared" si="12"/>
        <v>326138.74</v>
      </c>
      <c r="H50" s="51">
        <f t="shared" si="12"/>
        <v>52503.26</v>
      </c>
      <c r="I50" s="51">
        <f t="shared" si="12"/>
        <v>249032.05</v>
      </c>
      <c r="J50" s="51">
        <f t="shared" si="12"/>
        <v>218560.1</v>
      </c>
      <c r="K50" s="51">
        <f t="shared" si="12"/>
        <v>340181.91</v>
      </c>
      <c r="L50" s="51">
        <f t="shared" si="12"/>
        <v>324780.83</v>
      </c>
      <c r="M50" s="51">
        <f t="shared" si="12"/>
        <v>169639.33</v>
      </c>
      <c r="N50" s="51">
        <f t="shared" si="12"/>
        <v>74863.59</v>
      </c>
      <c r="O50" s="36">
        <f t="shared" si="12"/>
        <v>3004326.9400000004</v>
      </c>
      <c r="Q50"/>
    </row>
    <row r="51" spans="1:18" ht="18.75" customHeight="1">
      <c r="A51" s="26" t="s">
        <v>57</v>
      </c>
      <c r="B51" s="51">
        <v>326195.62</v>
      </c>
      <c r="C51" s="51">
        <v>197270.19</v>
      </c>
      <c r="D51" s="52">
        <v>0</v>
      </c>
      <c r="E51" s="52">
        <v>0</v>
      </c>
      <c r="F51" s="52">
        <v>0</v>
      </c>
      <c r="G51" s="52">
        <v>0</v>
      </c>
      <c r="H51" s="52">
        <v>0</v>
      </c>
      <c r="I51" s="52">
        <v>0</v>
      </c>
      <c r="J51" s="52">
        <v>0</v>
      </c>
      <c r="K51" s="52">
        <v>0</v>
      </c>
      <c r="L51" s="52">
        <v>0</v>
      </c>
      <c r="M51" s="52">
        <v>0</v>
      </c>
      <c r="N51" s="52">
        <v>0</v>
      </c>
      <c r="O51" s="36">
        <f>SUM(B51:N51)</f>
        <v>523465.81</v>
      </c>
      <c r="P51"/>
      <c r="Q51"/>
      <c r="R51" s="43"/>
    </row>
    <row r="52" spans="1:16" ht="18.75" customHeight="1">
      <c r="A52" s="26" t="s">
        <v>58</v>
      </c>
      <c r="B52" s="51">
        <v>61198.69</v>
      </c>
      <c r="C52" s="51">
        <v>67762.24</v>
      </c>
      <c r="D52" s="52">
        <v>0</v>
      </c>
      <c r="E52" s="52">
        <v>0</v>
      </c>
      <c r="F52" s="52">
        <v>0</v>
      </c>
      <c r="G52" s="52">
        <v>0</v>
      </c>
      <c r="H52" s="52">
        <v>0</v>
      </c>
      <c r="I52" s="52">
        <v>0</v>
      </c>
      <c r="J52" s="52">
        <v>0</v>
      </c>
      <c r="K52" s="52">
        <v>0</v>
      </c>
      <c r="L52" s="52">
        <v>0</v>
      </c>
      <c r="M52" s="52">
        <v>0</v>
      </c>
      <c r="N52" s="52">
        <v>0</v>
      </c>
      <c r="O52" s="36">
        <f aca="true" t="shared" si="13" ref="O52:O61">SUM(B52:N52)</f>
        <v>128960.93000000001</v>
      </c>
      <c r="P52"/>
    </row>
    <row r="53" spans="1:17" ht="18.75" customHeight="1">
      <c r="A53" s="26" t="s">
        <v>59</v>
      </c>
      <c r="B53" s="52">
        <v>0</v>
      </c>
      <c r="C53" s="52">
        <v>0</v>
      </c>
      <c r="D53" s="31">
        <v>250702.06</v>
      </c>
      <c r="E53" s="52">
        <v>0</v>
      </c>
      <c r="F53" s="52">
        <v>0</v>
      </c>
      <c r="G53" s="52">
        <v>0</v>
      </c>
      <c r="H53" s="51">
        <v>52503.26</v>
      </c>
      <c r="I53" s="52">
        <v>0</v>
      </c>
      <c r="J53" s="52">
        <v>0</v>
      </c>
      <c r="K53" s="52">
        <v>0</v>
      </c>
      <c r="L53" s="52">
        <v>0</v>
      </c>
      <c r="M53" s="52">
        <v>0</v>
      </c>
      <c r="N53" s="52">
        <v>0</v>
      </c>
      <c r="O53" s="31">
        <f t="shared" si="13"/>
        <v>303205.32</v>
      </c>
      <c r="Q53"/>
    </row>
    <row r="54" spans="1:18" ht="18.75" customHeight="1">
      <c r="A54" s="26" t="s">
        <v>60</v>
      </c>
      <c r="B54" s="52">
        <v>0</v>
      </c>
      <c r="C54" s="52">
        <v>0</v>
      </c>
      <c r="D54" s="52">
        <v>0</v>
      </c>
      <c r="E54" s="31">
        <v>70526.63</v>
      </c>
      <c r="F54" s="52">
        <v>0</v>
      </c>
      <c r="G54" s="52">
        <v>0</v>
      </c>
      <c r="H54" s="52">
        <v>0</v>
      </c>
      <c r="I54" s="52">
        <v>0</v>
      </c>
      <c r="J54" s="52">
        <v>0</v>
      </c>
      <c r="K54" s="52">
        <v>0</v>
      </c>
      <c r="L54" s="52">
        <v>0</v>
      </c>
      <c r="M54" s="52">
        <v>0</v>
      </c>
      <c r="N54" s="52">
        <v>0</v>
      </c>
      <c r="O54" s="36">
        <f t="shared" si="13"/>
        <v>70526.63</v>
      </c>
      <c r="R54"/>
    </row>
    <row r="55" spans="1:19" ht="18.75" customHeight="1">
      <c r="A55" s="26" t="s">
        <v>61</v>
      </c>
      <c r="B55" s="52">
        <v>0</v>
      </c>
      <c r="C55" s="52">
        <v>0</v>
      </c>
      <c r="D55" s="52">
        <v>0</v>
      </c>
      <c r="E55" s="52">
        <v>0</v>
      </c>
      <c r="F55" s="31">
        <v>274971.7</v>
      </c>
      <c r="G55" s="52">
        <v>0</v>
      </c>
      <c r="H55" s="52">
        <v>0</v>
      </c>
      <c r="I55" s="52">
        <v>0</v>
      </c>
      <c r="J55" s="52">
        <v>0</v>
      </c>
      <c r="K55" s="52">
        <v>0</v>
      </c>
      <c r="L55" s="52">
        <v>0</v>
      </c>
      <c r="M55" s="52">
        <v>0</v>
      </c>
      <c r="N55" s="52">
        <v>0</v>
      </c>
      <c r="O55" s="31">
        <f t="shared" si="13"/>
        <v>274971.7</v>
      </c>
      <c r="S55"/>
    </row>
    <row r="56" spans="1:20" ht="18.75" customHeight="1">
      <c r="A56" s="26" t="s">
        <v>62</v>
      </c>
      <c r="B56" s="52">
        <v>0</v>
      </c>
      <c r="C56" s="52">
        <v>0</v>
      </c>
      <c r="D56" s="52">
        <v>0</v>
      </c>
      <c r="E56" s="52">
        <v>0</v>
      </c>
      <c r="F56" s="52">
        <v>0</v>
      </c>
      <c r="G56" s="51">
        <v>326138.74</v>
      </c>
      <c r="H56" s="52">
        <v>0</v>
      </c>
      <c r="I56" s="52">
        <v>0</v>
      </c>
      <c r="J56" s="52">
        <v>0</v>
      </c>
      <c r="K56" s="52">
        <v>0</v>
      </c>
      <c r="L56" s="52">
        <v>0</v>
      </c>
      <c r="M56" s="52">
        <v>0</v>
      </c>
      <c r="N56" s="52">
        <v>0</v>
      </c>
      <c r="O56" s="36">
        <f t="shared" si="13"/>
        <v>326138.74</v>
      </c>
      <c r="T56"/>
    </row>
    <row r="57" spans="1:21" ht="18.75" customHeight="1">
      <c r="A57" s="26" t="s">
        <v>63</v>
      </c>
      <c r="B57" s="52">
        <v>0</v>
      </c>
      <c r="C57" s="52">
        <v>0</v>
      </c>
      <c r="D57" s="52">
        <v>0</v>
      </c>
      <c r="E57" s="52">
        <v>0</v>
      </c>
      <c r="F57" s="52">
        <v>0</v>
      </c>
      <c r="G57" s="52">
        <v>0</v>
      </c>
      <c r="H57" s="52">
        <v>0</v>
      </c>
      <c r="I57" s="51">
        <v>249032.05</v>
      </c>
      <c r="J57" s="52">
        <v>0</v>
      </c>
      <c r="K57" s="52">
        <v>0</v>
      </c>
      <c r="L57" s="52">
        <v>0</v>
      </c>
      <c r="M57" s="52">
        <v>0</v>
      </c>
      <c r="N57" s="52">
        <v>0</v>
      </c>
      <c r="O57" s="36">
        <f t="shared" si="13"/>
        <v>249032.05</v>
      </c>
      <c r="U57"/>
    </row>
    <row r="58" spans="1:22" ht="18.75" customHeight="1">
      <c r="A58" s="26" t="s">
        <v>64</v>
      </c>
      <c r="B58" s="52">
        <v>0</v>
      </c>
      <c r="C58" s="52">
        <v>0</v>
      </c>
      <c r="D58" s="52">
        <v>0</v>
      </c>
      <c r="E58" s="52">
        <v>0</v>
      </c>
      <c r="F58" s="52">
        <v>0</v>
      </c>
      <c r="G58" s="52">
        <v>0</v>
      </c>
      <c r="H58" s="52">
        <v>0</v>
      </c>
      <c r="I58" s="52">
        <v>0</v>
      </c>
      <c r="J58" s="31">
        <v>218560.1</v>
      </c>
      <c r="K58" s="52">
        <v>0</v>
      </c>
      <c r="L58" s="52">
        <v>0</v>
      </c>
      <c r="M58" s="52">
        <v>0</v>
      </c>
      <c r="N58" s="52">
        <v>0</v>
      </c>
      <c r="O58" s="36">
        <f t="shared" si="13"/>
        <v>218560.1</v>
      </c>
      <c r="V58"/>
    </row>
    <row r="59" spans="1:23" ht="18.75" customHeight="1">
      <c r="A59" s="26" t="s">
        <v>65</v>
      </c>
      <c r="B59" s="52">
        <v>0</v>
      </c>
      <c r="C59" s="52">
        <v>0</v>
      </c>
      <c r="D59" s="52">
        <v>0</v>
      </c>
      <c r="E59" s="52">
        <v>0</v>
      </c>
      <c r="F59" s="52">
        <v>0</v>
      </c>
      <c r="G59" s="52">
        <v>0</v>
      </c>
      <c r="H59" s="52">
        <v>0</v>
      </c>
      <c r="I59" s="52">
        <v>0</v>
      </c>
      <c r="J59" s="52">
        <v>0</v>
      </c>
      <c r="K59" s="31">
        <v>340181.91</v>
      </c>
      <c r="L59" s="31">
        <v>324780.83</v>
      </c>
      <c r="M59" s="52">
        <v>0</v>
      </c>
      <c r="N59" s="52">
        <v>0</v>
      </c>
      <c r="O59" s="36">
        <f t="shared" si="13"/>
        <v>664962.74</v>
      </c>
      <c r="P59"/>
      <c r="W59"/>
    </row>
    <row r="60" spans="1:25" ht="18.75" customHeight="1">
      <c r="A60" s="26" t="s">
        <v>66</v>
      </c>
      <c r="B60" s="52">
        <v>0</v>
      </c>
      <c r="C60" s="52">
        <v>0</v>
      </c>
      <c r="D60" s="52">
        <v>0</v>
      </c>
      <c r="E60" s="52">
        <v>0</v>
      </c>
      <c r="F60" s="52">
        <v>0</v>
      </c>
      <c r="G60" s="52">
        <v>0</v>
      </c>
      <c r="H60" s="52">
        <v>0</v>
      </c>
      <c r="I60" s="52">
        <v>0</v>
      </c>
      <c r="J60" s="52">
        <v>0</v>
      </c>
      <c r="K60" s="52">
        <v>0</v>
      </c>
      <c r="L60" s="52">
        <v>0</v>
      </c>
      <c r="M60" s="31">
        <v>169639.33</v>
      </c>
      <c r="N60" s="52">
        <v>0</v>
      </c>
      <c r="O60" s="36">
        <f t="shared" si="13"/>
        <v>169639.33</v>
      </c>
      <c r="R60"/>
      <c r="Y60"/>
    </row>
    <row r="61" spans="1:26" ht="18.75" customHeight="1">
      <c r="A61" s="38" t="s">
        <v>67</v>
      </c>
      <c r="B61" s="53">
        <v>0</v>
      </c>
      <c r="C61" s="53">
        <v>0</v>
      </c>
      <c r="D61" s="53">
        <v>0</v>
      </c>
      <c r="E61" s="53">
        <v>0</v>
      </c>
      <c r="F61" s="53">
        <v>0</v>
      </c>
      <c r="G61" s="53">
        <v>0</v>
      </c>
      <c r="H61" s="53">
        <v>0</v>
      </c>
      <c r="I61" s="53">
        <v>0</v>
      </c>
      <c r="J61" s="53">
        <v>0</v>
      </c>
      <c r="K61" s="53">
        <v>0</v>
      </c>
      <c r="L61" s="53">
        <v>0</v>
      </c>
      <c r="M61" s="53">
        <v>0</v>
      </c>
      <c r="N61" s="54">
        <v>74863.59</v>
      </c>
      <c r="O61" s="55">
        <f t="shared" si="13"/>
        <v>74863.59</v>
      </c>
      <c r="P61"/>
      <c r="S61"/>
      <c r="Z61"/>
    </row>
    <row r="62" spans="1:12" ht="21" customHeight="1">
      <c r="A62" s="56" t="s">
        <v>75</v>
      </c>
      <c r="B62" s="57"/>
      <c r="C62" s="57"/>
      <c r="D62"/>
      <c r="E62"/>
      <c r="F62"/>
      <c r="G62"/>
      <c r="H62" s="58"/>
      <c r="I62" s="58"/>
      <c r="J62"/>
      <c r="K62"/>
      <c r="L62"/>
    </row>
    <row r="63" spans="1:14" ht="15.75">
      <c r="A63" s="67"/>
      <c r="B63" s="67"/>
      <c r="C63" s="67"/>
      <c r="D63" s="67"/>
      <c r="E63" s="67"/>
      <c r="F63" s="67"/>
      <c r="G63" s="67"/>
      <c r="H63" s="67"/>
      <c r="I63" s="67"/>
      <c r="J63" s="67"/>
      <c r="K63" s="67"/>
      <c r="L63" s="67"/>
      <c r="M63" s="67"/>
      <c r="N63" s="67"/>
    </row>
    <row r="64" spans="2:12" ht="13.5">
      <c r="B64" s="57"/>
      <c r="C64" s="57"/>
      <c r="D64"/>
      <c r="E64"/>
      <c r="F64"/>
      <c r="G64"/>
      <c r="H64" s="58"/>
      <c r="I64" s="58"/>
      <c r="J64"/>
      <c r="K64"/>
      <c r="L64"/>
    </row>
    <row r="65" spans="2:12" ht="13.5">
      <c r="B65" s="57"/>
      <c r="C65" s="57"/>
      <c r="D65"/>
      <c r="E65"/>
      <c r="F65"/>
      <c r="G65"/>
      <c r="H65"/>
      <c r="I65"/>
      <c r="J65"/>
      <c r="K65"/>
      <c r="L65"/>
    </row>
    <row r="66" spans="2:12" ht="13.5">
      <c r="B66"/>
      <c r="C66"/>
      <c r="D66"/>
      <c r="E66"/>
      <c r="F66"/>
      <c r="G66"/>
      <c r="H66" s="59"/>
      <c r="I66" s="59"/>
      <c r="J66" s="60"/>
      <c r="K66" s="60"/>
      <c r="L66" s="60"/>
    </row>
    <row r="67" spans="2:12" ht="13.5">
      <c r="B67"/>
      <c r="C67"/>
      <c r="D67"/>
      <c r="E67"/>
      <c r="F67"/>
      <c r="G67"/>
      <c r="H67"/>
      <c r="I67"/>
      <c r="J67"/>
      <c r="K67"/>
      <c r="L67"/>
    </row>
    <row r="68" spans="2:12" ht="13.5">
      <c r="B68"/>
      <c r="C68"/>
      <c r="D68"/>
      <c r="E68"/>
      <c r="F68"/>
      <c r="G68"/>
      <c r="H68"/>
      <c r="I68"/>
      <c r="J68"/>
      <c r="K68"/>
      <c r="L68"/>
    </row>
    <row r="69" spans="2:12" ht="13.5">
      <c r="B69"/>
      <c r="C69"/>
      <c r="D69"/>
      <c r="E69"/>
      <c r="F69"/>
      <c r="G69"/>
      <c r="H69"/>
      <c r="I69"/>
      <c r="J69"/>
      <c r="K69"/>
      <c r="L69"/>
    </row>
    <row r="70" spans="2:12" ht="13.5">
      <c r="B70"/>
      <c r="C70"/>
      <c r="D70"/>
      <c r="E70"/>
      <c r="F70"/>
      <c r="G70"/>
      <c r="H70"/>
      <c r="I70"/>
      <c r="J70"/>
      <c r="K70"/>
      <c r="L70"/>
    </row>
    <row r="71" spans="2:12" ht="13.5">
      <c r="B71"/>
      <c r="C71"/>
      <c r="D71"/>
      <c r="E71"/>
      <c r="F71"/>
      <c r="G71"/>
      <c r="H71"/>
      <c r="I71"/>
      <c r="J71"/>
      <c r="K71"/>
      <c r="L71"/>
    </row>
    <row r="72" spans="2:12" ht="13.5">
      <c r="B72"/>
      <c r="C72"/>
      <c r="D72"/>
      <c r="E72"/>
      <c r="F72"/>
      <c r="G72"/>
      <c r="H72"/>
      <c r="I72"/>
      <c r="J72"/>
      <c r="K72"/>
      <c r="L72"/>
    </row>
    <row r="73" ht="13.5">
      <c r="K73"/>
    </row>
    <row r="74" ht="13.5">
      <c r="L74"/>
    </row>
    <row r="75" ht="13.5">
      <c r="M75"/>
    </row>
    <row r="76" ht="13.5">
      <c r="N76"/>
    </row>
    <row r="103" spans="2:14" ht="13.5">
      <c r="B103">
        <v>0</v>
      </c>
      <c r="C103">
        <v>0</v>
      </c>
      <c r="D103">
        <v>0</v>
      </c>
      <c r="E103">
        <v>0</v>
      </c>
      <c r="F103">
        <v>0</v>
      </c>
      <c r="G103">
        <v>0</v>
      </c>
      <c r="H103">
        <v>0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</row>
  </sheetData>
  <sheetProtection/>
  <mergeCells count="6">
    <mergeCell ref="A1:O1"/>
    <mergeCell ref="A2:O2"/>
    <mergeCell ref="A4:A6"/>
    <mergeCell ref="B4:N4"/>
    <mergeCell ref="O4:O6"/>
    <mergeCell ref="A63:N63"/>
  </mergeCells>
  <printOptions horizontalCentered="1" verticalCentered="1"/>
  <pageMargins left="0.31496062992125984" right="0.31496062992125984" top="0.5905511811023623" bottom="0.31496062992125984" header="0.31496062992125984" footer="0.31496062992125984"/>
  <pageSetup fitToHeight="1" fitToWidth="1" horizontalDpi="600" verticalDpi="600" orientation="landscape" paperSize="9" scale="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s1212230</cp:lastModifiedBy>
  <dcterms:created xsi:type="dcterms:W3CDTF">2019-10-31T14:26:02Z</dcterms:created>
  <dcterms:modified xsi:type="dcterms:W3CDTF">2021-04-29T18:02:02Z</dcterms:modified>
  <cp:category/>
  <cp:version/>
  <cp:contentType/>
  <cp:contentStatus/>
</cp:coreProperties>
</file>