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<sst xmlns="http://schemas.openxmlformats.org/spreadsheetml/2006/main" count="79" uniqueCount="76">
  <si>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</si>
  <si>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</si>
  <si>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</si>
  <si>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</si>
  <si>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</si>
  <si>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</si>
  <si>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</si>
  <si>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</si>
  <si>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</si>
  <si>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</si>
  <si>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</si>
  <si>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</si>
  <si>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</si>
  <si>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</si>
  <si>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</si>
  <si>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</si>
  <si>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</si>
  <si>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</si>
  <si>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</si>
  <si>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</si>
  <si>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</si>
  <si>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</si>
  <si>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</si>
  <si>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</si>
  <si>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</si>
  <si>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</si>
  <si>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</si>
  <si>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</si>
  <si>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</si>
  <si>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</si>
  <si>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</si>
  <si>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</si>
  <si>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</si>
  <si>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</si>
  <si>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</si>
  <si>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</si>
  <si>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</si>
  <si>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</si>
  <si>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</si>
  <si>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</si>
  <si>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</si>
  <si>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</si>
  <si>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</si>
  <si>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</si>
  <si>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</si>
  <si>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</si>
  <si>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</si>
  <si>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</si>
  <si>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</si>
  <si>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</si>
  <si>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</si>
  <si>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</si>
  <si>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</si>
  <si>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</si>
  <si>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</si>
  <si>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</si>
  <si>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</si>
  <si>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</si>
  <si>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</si>
  <si>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</si>
  <si>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</si>
  <si>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</si>
  <si>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</si>
  <si>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</si>
  <si>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</si>
  <si>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</si>
  <si>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</si>
  <si>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</si>
  <si>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</si>
  <si>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</si>
  <si>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</si>
  <si>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</si>
  <si>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</si>
  <si>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24/04/21 - VENCIMENTO 30/04/21</t>
  </si>
  <si>
    <t>Nota: (1) Revisões do período de 19/03 a 03/12/20.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</si>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</sst>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192474</v>
      </c>
      <c r="C7" s="9">
        <f t="shared" si="0"/>
        <v>128643</v>
      </c>
      <c r="D7" s="9">
        <f t="shared" si="0"/>
        <v>154316</v>
      </c>
      <c r="E7" s="9">
        <f t="shared" si="0"/>
        <v>28856</v>
      </c>
      <c r="F7" s="9">
        <f t="shared" si="0"/>
        <v>100902</v>
      </c>
      <c r="G7" s="9">
        <f t="shared" si="0"/>
        <v>162164</v>
      </c>
      <c r="H7" s="9">
        <f t="shared" si="0"/>
        <v>22018</v>
      </c>
      <c r="I7" s="9">
        <f t="shared" si="0"/>
        <v>127150</v>
      </c>
      <c r="J7" s="9">
        <f t="shared" si="0"/>
        <v>119382</v>
      </c>
      <c r="K7" s="9">
        <f t="shared" si="0"/>
        <v>169575</v>
      </c>
      <c r="L7" s="9">
        <f t="shared" si="0"/>
        <v>131903</v>
      </c>
      <c r="M7" s="9">
        <f t="shared" si="0"/>
        <v>56253</v>
      </c>
      <c r="N7" s="9">
        <f t="shared" si="0"/>
        <v>33881</v>
      </c>
      <c r="O7" s="9">
        <f t="shared" si="0"/>
        <v>1427517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9950</v>
      </c>
      <c r="C8" s="11">
        <f t="shared" si="1"/>
        <v>8872</v>
      </c>
      <c r="D8" s="11">
        <f t="shared" si="1"/>
        <v>8035</v>
      </c>
      <c r="E8" s="11">
        <f t="shared" si="1"/>
        <v>1319</v>
      </c>
      <c r="F8" s="11">
        <f t="shared" si="1"/>
        <v>4917</v>
      </c>
      <c r="G8" s="11">
        <f t="shared" si="1"/>
        <v>7681</v>
      </c>
      <c r="H8" s="11">
        <f t="shared" si="1"/>
        <v>1522</v>
      </c>
      <c r="I8" s="11">
        <f t="shared" si="1"/>
        <v>9193</v>
      </c>
      <c r="J8" s="11">
        <f t="shared" si="1"/>
        <v>6486</v>
      </c>
      <c r="K8" s="11">
        <f t="shared" si="1"/>
        <v>6681</v>
      </c>
      <c r="L8" s="11">
        <f t="shared" si="1"/>
        <v>5456</v>
      </c>
      <c r="M8" s="11">
        <f t="shared" si="1"/>
        <v>2360</v>
      </c>
      <c r="N8" s="11">
        <f t="shared" si="1"/>
        <v>2157</v>
      </c>
      <c r="O8" s="11">
        <f t="shared" si="1"/>
        <v>74629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9950</v>
      </c>
      <c r="C9" s="11">
        <v>8872</v>
      </c>
      <c r="D9" s="11">
        <v>8035</v>
      </c>
      <c r="E9" s="11">
        <v>1319</v>
      </c>
      <c r="F9" s="11">
        <v>4917</v>
      </c>
      <c r="G9" s="11">
        <v>7681</v>
      </c>
      <c r="H9" s="11">
        <v>1520</v>
      </c>
      <c r="I9" s="11">
        <v>9193</v>
      </c>
      <c r="J9" s="11">
        <v>6486</v>
      </c>
      <c r="K9" s="11">
        <v>6667</v>
      </c>
      <c r="L9" s="11">
        <v>5456</v>
      </c>
      <c r="M9" s="11">
        <v>2358</v>
      </c>
      <c r="N9" s="11">
        <v>2157</v>
      </c>
      <c r="O9" s="11">
        <f>SUM(B9:N9)</f>
        <v>74611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14</v>
      </c>
      <c r="L10" s="13">
        <v>0</v>
      </c>
      <c r="M10" s="13">
        <v>2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182524</v>
      </c>
      <c r="C11" s="13">
        <v>119771</v>
      </c>
      <c r="D11" s="13">
        <v>146281</v>
      </c>
      <c r="E11" s="13">
        <v>27537</v>
      </c>
      <c r="F11" s="13">
        <v>95985</v>
      </c>
      <c r="G11" s="13">
        <v>154483</v>
      </c>
      <c r="H11" s="13">
        <v>20496</v>
      </c>
      <c r="I11" s="13">
        <v>117957</v>
      </c>
      <c r="J11" s="13">
        <v>112896</v>
      </c>
      <c r="K11" s="13">
        <v>162894</v>
      </c>
      <c r="L11" s="13">
        <v>126447</v>
      </c>
      <c r="M11" s="13">
        <v>53893</v>
      </c>
      <c r="N11" s="13">
        <v>31724</v>
      </c>
      <c r="O11" s="11">
        <f>SUM(B11:N11)</f>
        <v>1352888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1.611094234176792</v>
      </c>
      <c r="C15" s="19">
        <v>1.673085145546227</v>
      </c>
      <c r="D15" s="19">
        <v>1.594535999395827</v>
      </c>
      <c r="E15" s="19">
        <v>1.345518626399836</v>
      </c>
      <c r="F15" s="19">
        <v>2.056542785682198</v>
      </c>
      <c r="G15" s="19">
        <v>2.004751157829842</v>
      </c>
      <c r="H15" s="19">
        <v>2.346594073693403</v>
      </c>
      <c r="I15" s="19">
        <v>1.649816692774609</v>
      </c>
      <c r="J15" s="19">
        <v>1.680386582757538</v>
      </c>
      <c r="K15" s="19">
        <v>1.572928720454092</v>
      </c>
      <c r="L15" s="19">
        <v>1.679081309222149</v>
      </c>
      <c r="M15" s="19">
        <v>1.742763993396982</v>
      </c>
      <c r="N15" s="19">
        <v>1.669149166303131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763430.7200000001</v>
      </c>
      <c r="C17" s="24">
        <f aca="true" t="shared" si="2" ref="C17:N17">C18+C19+C20+C21+C22+C23+C24+C25</f>
        <v>533044.5</v>
      </c>
      <c r="D17" s="24">
        <f t="shared" si="2"/>
        <v>523664.5900000001</v>
      </c>
      <c r="E17" s="24">
        <f t="shared" si="2"/>
        <v>145299.36</v>
      </c>
      <c r="F17" s="24">
        <f t="shared" si="2"/>
        <v>508867.95</v>
      </c>
      <c r="G17" s="24">
        <f t="shared" si="2"/>
        <v>663953.4099999999</v>
      </c>
      <c r="H17" s="24">
        <f t="shared" si="2"/>
        <v>138408.81</v>
      </c>
      <c r="I17" s="24">
        <f t="shared" si="2"/>
        <v>521077.9000000001</v>
      </c>
      <c r="J17" s="24">
        <f t="shared" si="2"/>
        <v>478970.35</v>
      </c>
      <c r="K17" s="24">
        <f t="shared" si="2"/>
        <v>629199.75</v>
      </c>
      <c r="L17" s="24">
        <f t="shared" si="2"/>
        <v>599866.5199999999</v>
      </c>
      <c r="M17" s="24">
        <f t="shared" si="2"/>
        <v>312518.54000000004</v>
      </c>
      <c r="N17" s="24">
        <f t="shared" si="2"/>
        <v>157443.15</v>
      </c>
      <c r="O17" s="24">
        <f>O18+O19+O20+O21+O22+O23+O24+O25</f>
        <v>5975745.549999999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424443.66</v>
      </c>
      <c r="C18" s="30">
        <f t="shared" si="3"/>
        <v>292984.43</v>
      </c>
      <c r="D18" s="30">
        <f t="shared" si="3"/>
        <v>308153.62</v>
      </c>
      <c r="E18" s="30">
        <f t="shared" si="3"/>
        <v>98574.98</v>
      </c>
      <c r="F18" s="30">
        <f t="shared" si="3"/>
        <v>233456.96</v>
      </c>
      <c r="G18" s="30">
        <f t="shared" si="3"/>
        <v>308435.93</v>
      </c>
      <c r="H18" s="30">
        <f t="shared" si="3"/>
        <v>56152.51</v>
      </c>
      <c r="I18" s="30">
        <f t="shared" si="3"/>
        <v>287282.71</v>
      </c>
      <c r="J18" s="30">
        <f t="shared" si="3"/>
        <v>271486.61</v>
      </c>
      <c r="K18" s="30">
        <f t="shared" si="3"/>
        <v>364772.78</v>
      </c>
      <c r="L18" s="30">
        <f t="shared" si="3"/>
        <v>322924.92</v>
      </c>
      <c r="M18" s="30">
        <f t="shared" si="3"/>
        <v>159094.73</v>
      </c>
      <c r="N18" s="30">
        <f t="shared" si="3"/>
        <v>86596.45</v>
      </c>
      <c r="O18" s="30">
        <f aca="true" t="shared" si="4" ref="O18:O25">SUM(B18:N18)</f>
        <v>3214360.2899999996</v>
      </c>
    </row>
    <row r="19" spans="1:23" ht="18.75" customHeight="1">
      <c r="A19" s="26" t="s">
        <v>35</v>
      </c>
      <c r="B19" s="30">
        <f>IF(B15&lt;&gt;0,ROUND((B15-1)*B18,2),0)</f>
        <v>259375.07</v>
      </c>
      <c r="C19" s="30">
        <f aca="true" t="shared" si="5" ref="C19:N19">IF(C15&lt;&gt;0,ROUND((C15-1)*C18,2),0)</f>
        <v>197203.47</v>
      </c>
      <c r="D19" s="30">
        <f t="shared" si="5"/>
        <v>183208.42</v>
      </c>
      <c r="E19" s="30">
        <f t="shared" si="5"/>
        <v>34059.49</v>
      </c>
      <c r="F19" s="30">
        <f t="shared" si="5"/>
        <v>246657.27</v>
      </c>
      <c r="G19" s="30">
        <f t="shared" si="5"/>
        <v>309901.36</v>
      </c>
      <c r="H19" s="30">
        <f t="shared" si="5"/>
        <v>75614.64</v>
      </c>
      <c r="I19" s="30">
        <f t="shared" si="5"/>
        <v>186681.1</v>
      </c>
      <c r="J19" s="30">
        <f t="shared" si="5"/>
        <v>184715.85</v>
      </c>
      <c r="K19" s="30">
        <f t="shared" si="5"/>
        <v>208988.8</v>
      </c>
      <c r="L19" s="30">
        <f t="shared" si="5"/>
        <v>219292.28</v>
      </c>
      <c r="M19" s="30">
        <f t="shared" si="5"/>
        <v>118169.84</v>
      </c>
      <c r="N19" s="30">
        <f t="shared" si="5"/>
        <v>57945.94</v>
      </c>
      <c r="O19" s="30">
        <f t="shared" si="4"/>
        <v>2281813.53</v>
      </c>
      <c r="W19" s="62"/>
    </row>
    <row r="20" spans="1:15" ht="18.75" customHeight="1">
      <c r="A20" s="26" t="s">
        <v>36</v>
      </c>
      <c r="B20" s="30">
        <v>28215.01</v>
      </c>
      <c r="C20" s="30">
        <v>22121.62</v>
      </c>
      <c r="D20" s="30">
        <v>14270.52</v>
      </c>
      <c r="E20" s="30">
        <v>4738.36</v>
      </c>
      <c r="F20" s="30">
        <v>12499</v>
      </c>
      <c r="G20" s="30">
        <v>18527.22</v>
      </c>
      <c r="H20" s="30">
        <v>2648.75</v>
      </c>
      <c r="I20" s="30">
        <v>12021.09</v>
      </c>
      <c r="J20" s="30">
        <v>16482.74</v>
      </c>
      <c r="K20" s="30">
        <v>22595.51</v>
      </c>
      <c r="L20" s="30">
        <v>24821.44</v>
      </c>
      <c r="M20" s="30">
        <v>10019.81</v>
      </c>
      <c r="N20" s="30">
        <v>4548.71</v>
      </c>
      <c r="O20" s="30">
        <f t="shared" si="4"/>
        <v>193509.78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69</v>
      </c>
      <c r="B23" s="30">
        <v>0</v>
      </c>
      <c r="C23" s="30">
        <v>-367.46</v>
      </c>
      <c r="D23" s="30">
        <v>-2245.2</v>
      </c>
      <c r="E23" s="30">
        <v>-527.19</v>
      </c>
      <c r="F23" s="30">
        <v>0</v>
      </c>
      <c r="G23" s="30">
        <v>0</v>
      </c>
      <c r="H23" s="30">
        <v>-996</v>
      </c>
      <c r="I23" s="30">
        <v>0</v>
      </c>
      <c r="J23" s="30">
        <v>-7362.03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-11497.880000000001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-43780</v>
      </c>
      <c r="C27" s="30">
        <f>+C28+C30+C41+C42+C45-C46</f>
        <v>-39036.8</v>
      </c>
      <c r="D27" s="30">
        <f t="shared" si="6"/>
        <v>-37845.54</v>
      </c>
      <c r="E27" s="30">
        <f t="shared" si="6"/>
        <v>-5803.6</v>
      </c>
      <c r="F27" s="30">
        <f t="shared" si="6"/>
        <v>-21634.8</v>
      </c>
      <c r="G27" s="30">
        <f t="shared" si="6"/>
        <v>-33796.4</v>
      </c>
      <c r="H27" s="30">
        <f t="shared" si="6"/>
        <v>-7346.07</v>
      </c>
      <c r="I27" s="30">
        <f t="shared" si="6"/>
        <v>-40449.2</v>
      </c>
      <c r="J27" s="30">
        <f t="shared" si="6"/>
        <v>-28538.4</v>
      </c>
      <c r="K27" s="30">
        <f t="shared" si="6"/>
        <v>-29334.8</v>
      </c>
      <c r="L27" s="30">
        <f t="shared" si="6"/>
        <v>-24006.4</v>
      </c>
      <c r="M27" s="30">
        <f t="shared" si="6"/>
        <v>-10375.2</v>
      </c>
      <c r="N27" s="30">
        <f t="shared" si="6"/>
        <v>-9490.8</v>
      </c>
      <c r="O27" s="30">
        <f t="shared" si="6"/>
        <v>-331438.01</v>
      </c>
    </row>
    <row r="28" spans="1:15" ht="18.75" customHeight="1">
      <c r="A28" s="26" t="s">
        <v>40</v>
      </c>
      <c r="B28" s="31">
        <f>+B29</f>
        <v>-43780</v>
      </c>
      <c r="C28" s="31">
        <f>+C29</f>
        <v>-39036.8</v>
      </c>
      <c r="D28" s="31">
        <f aca="true" t="shared" si="7" ref="D28:O28">+D29</f>
        <v>-35354</v>
      </c>
      <c r="E28" s="31">
        <f t="shared" si="7"/>
        <v>-5803.6</v>
      </c>
      <c r="F28" s="31">
        <f t="shared" si="7"/>
        <v>-21634.8</v>
      </c>
      <c r="G28" s="31">
        <f t="shared" si="7"/>
        <v>-33796.4</v>
      </c>
      <c r="H28" s="31">
        <f t="shared" si="7"/>
        <v>-6688</v>
      </c>
      <c r="I28" s="31">
        <f t="shared" si="7"/>
        <v>-40449.2</v>
      </c>
      <c r="J28" s="31">
        <f t="shared" si="7"/>
        <v>-28538.4</v>
      </c>
      <c r="K28" s="31">
        <f t="shared" si="7"/>
        <v>-29334.8</v>
      </c>
      <c r="L28" s="31">
        <f t="shared" si="7"/>
        <v>-24006.4</v>
      </c>
      <c r="M28" s="31">
        <f t="shared" si="7"/>
        <v>-10375.2</v>
      </c>
      <c r="N28" s="31">
        <f t="shared" si="7"/>
        <v>-9490.8</v>
      </c>
      <c r="O28" s="31">
        <f t="shared" si="7"/>
        <v>-328288.4</v>
      </c>
    </row>
    <row r="29" spans="1:26" ht="18.75" customHeight="1">
      <c r="A29" s="27" t="s">
        <v>41</v>
      </c>
      <c r="B29" s="16">
        <f>ROUND((-B9)*$G$3,2)</f>
        <v>-43780</v>
      </c>
      <c r="C29" s="16">
        <f aca="true" t="shared" si="8" ref="C29:N29">ROUND((-C9)*$G$3,2)</f>
        <v>-39036.8</v>
      </c>
      <c r="D29" s="16">
        <f t="shared" si="8"/>
        <v>-35354</v>
      </c>
      <c r="E29" s="16">
        <f t="shared" si="8"/>
        <v>-5803.6</v>
      </c>
      <c r="F29" s="16">
        <f t="shared" si="8"/>
        <v>-21634.8</v>
      </c>
      <c r="G29" s="16">
        <f t="shared" si="8"/>
        <v>-33796.4</v>
      </c>
      <c r="H29" s="16">
        <f t="shared" si="8"/>
        <v>-6688</v>
      </c>
      <c r="I29" s="16">
        <f t="shared" si="8"/>
        <v>-40449.2</v>
      </c>
      <c r="J29" s="16">
        <f t="shared" si="8"/>
        <v>-28538.4</v>
      </c>
      <c r="K29" s="16">
        <f t="shared" si="8"/>
        <v>-29334.8</v>
      </c>
      <c r="L29" s="16">
        <f t="shared" si="8"/>
        <v>-24006.4</v>
      </c>
      <c r="M29" s="16">
        <f t="shared" si="8"/>
        <v>-10375.2</v>
      </c>
      <c r="N29" s="16">
        <f t="shared" si="8"/>
        <v>-9490.8</v>
      </c>
      <c r="O29" s="32">
        <f aca="true" t="shared" si="9" ref="O29:O46">SUM(B29:N29)</f>
        <v>-328288.4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75</v>
      </c>
      <c r="B41" s="35">
        <v>0</v>
      </c>
      <c r="C41" s="35">
        <v>0</v>
      </c>
      <c r="D41" s="35">
        <v>-2491.54</v>
      </c>
      <c r="E41" s="35">
        <v>0</v>
      </c>
      <c r="F41" s="35">
        <v>0</v>
      </c>
      <c r="G41" s="35">
        <v>0</v>
      </c>
      <c r="H41" s="35">
        <v>-658.07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-3149.61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719650.7200000001</v>
      </c>
      <c r="C44" s="36">
        <f t="shared" si="11"/>
        <v>494007.7</v>
      </c>
      <c r="D44" s="36">
        <f t="shared" si="11"/>
        <v>485819.0500000001</v>
      </c>
      <c r="E44" s="36">
        <f t="shared" si="11"/>
        <v>139495.75999999998</v>
      </c>
      <c r="F44" s="36">
        <f t="shared" si="11"/>
        <v>487233.15</v>
      </c>
      <c r="G44" s="36">
        <f t="shared" si="11"/>
        <v>630157.0099999999</v>
      </c>
      <c r="H44" s="36">
        <f t="shared" si="11"/>
        <v>131062.73999999999</v>
      </c>
      <c r="I44" s="36">
        <f t="shared" si="11"/>
        <v>480628.70000000007</v>
      </c>
      <c r="J44" s="36">
        <f t="shared" si="11"/>
        <v>450431.94999999995</v>
      </c>
      <c r="K44" s="36">
        <f t="shared" si="11"/>
        <v>599864.95</v>
      </c>
      <c r="L44" s="36">
        <f t="shared" si="11"/>
        <v>575860.1199999999</v>
      </c>
      <c r="M44" s="36">
        <f t="shared" si="11"/>
        <v>302143.34</v>
      </c>
      <c r="N44" s="36">
        <f t="shared" si="11"/>
        <v>147952.35</v>
      </c>
      <c r="O44" s="36">
        <f>SUM(B44:N44)</f>
        <v>5644307.54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719650.73</v>
      </c>
      <c r="C50" s="51">
        <f t="shared" si="12"/>
        <v>494007.7</v>
      </c>
      <c r="D50" s="51">
        <f t="shared" si="12"/>
        <v>485819.05</v>
      </c>
      <c r="E50" s="51">
        <f t="shared" si="12"/>
        <v>139495.76</v>
      </c>
      <c r="F50" s="51">
        <f t="shared" si="12"/>
        <v>487233.14</v>
      </c>
      <c r="G50" s="51">
        <f t="shared" si="12"/>
        <v>630157</v>
      </c>
      <c r="H50" s="51">
        <f t="shared" si="12"/>
        <v>131062.73</v>
      </c>
      <c r="I50" s="51">
        <f t="shared" si="12"/>
        <v>480628.7</v>
      </c>
      <c r="J50" s="51">
        <f t="shared" si="12"/>
        <v>450431.94</v>
      </c>
      <c r="K50" s="51">
        <f t="shared" si="12"/>
        <v>599864.96</v>
      </c>
      <c r="L50" s="51">
        <f t="shared" si="12"/>
        <v>575860.13</v>
      </c>
      <c r="M50" s="51">
        <f t="shared" si="12"/>
        <v>302143.34</v>
      </c>
      <c r="N50" s="51">
        <f t="shared" si="12"/>
        <v>147952.35</v>
      </c>
      <c r="O50" s="36">
        <f t="shared" si="12"/>
        <v>5644307.529999999</v>
      </c>
      <c r="Q50"/>
    </row>
    <row r="51" spans="1:18" ht="18.75" customHeight="1">
      <c r="A51" s="26" t="s">
        <v>57</v>
      </c>
      <c r="B51" s="51">
        <v>598247.17</v>
      </c>
      <c r="C51" s="51">
        <v>363277.26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961524.43</v>
      </c>
      <c r="P51"/>
      <c r="Q51"/>
      <c r="R51" s="43"/>
    </row>
    <row r="52" spans="1:16" ht="18.75" customHeight="1">
      <c r="A52" s="26" t="s">
        <v>58</v>
      </c>
      <c r="B52" s="51">
        <v>121403.56</v>
      </c>
      <c r="C52" s="51">
        <v>130730.44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252134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485819.05</v>
      </c>
      <c r="E53" s="52">
        <v>0</v>
      </c>
      <c r="F53" s="52">
        <v>0</v>
      </c>
      <c r="G53" s="52">
        <v>0</v>
      </c>
      <c r="H53" s="51">
        <v>131062.73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616881.78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139495.76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139495.76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487233.14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487233.14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630157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630157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480628.7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480628.7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450431.94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450431.94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599864.96</v>
      </c>
      <c r="L59" s="31">
        <v>575860.13</v>
      </c>
      <c r="M59" s="52">
        <v>0</v>
      </c>
      <c r="N59" s="52">
        <v>0</v>
      </c>
      <c r="O59" s="36">
        <f t="shared" si="13"/>
        <v>1175725.0899999999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302143.34</v>
      </c>
      <c r="N60" s="52">
        <v>0</v>
      </c>
      <c r="O60" s="36">
        <f t="shared" si="13"/>
        <v>302143.34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147952.35</v>
      </c>
      <c r="O61" s="55">
        <f t="shared" si="13"/>
        <v>147952.35</v>
      </c>
      <c r="P61"/>
      <c r="S61"/>
      <c r="Z61"/>
    </row>
    <row r="62" spans="1:12" ht="21" customHeight="1">
      <c r="A62" s="56" t="s">
        <v>74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2021-04-29T17:58:06Z</dcterms:modified>
  <cp:category/>
  <cp:version/>
  <cp:contentType/>
  <cp:contentStatus/>
</cp:coreProperties>
</file>