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<sst xmlns="http://schemas.openxmlformats.org/spreadsheetml/2006/main" count="79" uniqueCount="76">
  <si>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</si>
  <si>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</si>
  <si>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</si>
  <si>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</si>
  <si>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</si>
  <si>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</si>
  <si>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</si>
  <si>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</si>
  <si>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</si>
  <si>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</si>
  <si>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</si>
  <si>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</si>
  <si>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</si>
  <si>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</si>
  <si>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</si>
  <si>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</si>
  <si>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</si>
  <si>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</si>
  <si>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</si>
  <si>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</si>
  <si>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</si>
  <si>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</si>
  <si>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</si>
  <si>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</si>
  <si>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</si>
  <si>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</si>
  <si>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</si>
  <si>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</si>
  <si>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</si>
  <si>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</si>
  <si>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</si>
  <si>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</si>
  <si>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</si>
  <si>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</si>
  <si>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</si>
  <si>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</si>
  <si>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</si>
  <si>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</si>
  <si>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</si>
  <si>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</si>
  <si>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</si>
  <si>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</si>
  <si>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</si>
  <si>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</si>
  <si>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</si>
  <si>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</si>
  <si>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</si>
  <si>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</si>
  <si>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</si>
  <si>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</si>
  <si>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</si>
  <si>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</si>
  <si>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</si>
  <si>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</si>
  <si>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</si>
  <si>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</si>
  <si>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</si>
  <si>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</si>
  <si>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</si>
  <si>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</si>
  <si>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</si>
  <si>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</si>
  <si>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</si>
  <si>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</si>
  <si>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</si>
  <si>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</si>
  <si>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</si>
  <si>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</si>
  <si>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</si>
  <si>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</si>
  <si>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</si>
  <si>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</si>
  <si>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</si>
  <si>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23/04/21 - VENCIMENTO 30/04/21</t>
  </si>
  <si>
    <t>5.3. Revisão de Remuneração pelo Transporte Coletivo (1)</t>
  </si>
  <si>
    <t>Nota:(1) Revisões de março/21, todos os lotes; e revisões do período de 19/03 a 03/12/20, lotes D3 e D7. Total de passageiros transportados apurados na revisão, 642.947 passageiros.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</si>
</sst>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70</xdr:row>
      <xdr:rowOff>0</xdr:rowOff>
    </xdr:from>
    <xdr:to>
      <xdr:col>3</xdr:col>
      <xdr:colOff>866775</xdr:colOff>
      <xdr:row>71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64687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272587</v>
      </c>
      <c r="C7" s="9">
        <f t="shared" si="0"/>
        <v>192101</v>
      </c>
      <c r="D7" s="9">
        <f t="shared" si="0"/>
        <v>219738</v>
      </c>
      <c r="E7" s="9">
        <f t="shared" si="0"/>
        <v>43167</v>
      </c>
      <c r="F7" s="9">
        <f t="shared" si="0"/>
        <v>150426</v>
      </c>
      <c r="G7" s="9">
        <f t="shared" si="0"/>
        <v>252197</v>
      </c>
      <c r="H7" s="9">
        <f t="shared" si="0"/>
        <v>35566</v>
      </c>
      <c r="I7" s="9">
        <f t="shared" si="0"/>
        <v>192897</v>
      </c>
      <c r="J7" s="9">
        <f t="shared" si="0"/>
        <v>174112</v>
      </c>
      <c r="K7" s="9">
        <f t="shared" si="0"/>
        <v>247950</v>
      </c>
      <c r="L7" s="9">
        <f t="shared" si="0"/>
        <v>191928</v>
      </c>
      <c r="M7" s="9">
        <f t="shared" si="0"/>
        <v>87178</v>
      </c>
      <c r="N7" s="9">
        <f t="shared" si="0"/>
        <v>55420</v>
      </c>
      <c r="O7" s="9">
        <f t="shared" si="0"/>
        <v>2115267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11149</v>
      </c>
      <c r="C8" s="11">
        <f t="shared" si="1"/>
        <v>10860</v>
      </c>
      <c r="D8" s="11">
        <f t="shared" si="1"/>
        <v>8968</v>
      </c>
      <c r="E8" s="11">
        <f t="shared" si="1"/>
        <v>1514</v>
      </c>
      <c r="F8" s="11">
        <f t="shared" si="1"/>
        <v>5928</v>
      </c>
      <c r="G8" s="11">
        <f t="shared" si="1"/>
        <v>9587</v>
      </c>
      <c r="H8" s="11">
        <f t="shared" si="1"/>
        <v>1938</v>
      </c>
      <c r="I8" s="11">
        <f t="shared" si="1"/>
        <v>11162</v>
      </c>
      <c r="J8" s="11">
        <f t="shared" si="1"/>
        <v>7921</v>
      </c>
      <c r="K8" s="11">
        <f t="shared" si="1"/>
        <v>7625</v>
      </c>
      <c r="L8" s="11">
        <f t="shared" si="1"/>
        <v>6265</v>
      </c>
      <c r="M8" s="11">
        <f t="shared" si="1"/>
        <v>3237</v>
      </c>
      <c r="N8" s="11">
        <f t="shared" si="1"/>
        <v>2948</v>
      </c>
      <c r="O8" s="11">
        <f t="shared" si="1"/>
        <v>89102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11149</v>
      </c>
      <c r="C9" s="11">
        <v>10860</v>
      </c>
      <c r="D9" s="11">
        <v>8968</v>
      </c>
      <c r="E9" s="11">
        <v>1514</v>
      </c>
      <c r="F9" s="11">
        <v>5928</v>
      </c>
      <c r="G9" s="11">
        <v>9587</v>
      </c>
      <c r="H9" s="11">
        <v>1928</v>
      </c>
      <c r="I9" s="11">
        <v>11162</v>
      </c>
      <c r="J9" s="11">
        <v>7921</v>
      </c>
      <c r="K9" s="11">
        <v>7615</v>
      </c>
      <c r="L9" s="11">
        <v>6265</v>
      </c>
      <c r="M9" s="11">
        <v>3234</v>
      </c>
      <c r="N9" s="11">
        <v>2948</v>
      </c>
      <c r="O9" s="11">
        <f>SUM(B9:N9)</f>
        <v>89079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10</v>
      </c>
      <c r="L10" s="13">
        <v>0</v>
      </c>
      <c r="M10" s="13">
        <v>3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261438</v>
      </c>
      <c r="C11" s="13">
        <v>181241</v>
      </c>
      <c r="D11" s="13">
        <v>210770</v>
      </c>
      <c r="E11" s="13">
        <v>41653</v>
      </c>
      <c r="F11" s="13">
        <v>144498</v>
      </c>
      <c r="G11" s="13">
        <v>242610</v>
      </c>
      <c r="H11" s="13">
        <v>33628</v>
      </c>
      <c r="I11" s="13">
        <v>181735</v>
      </c>
      <c r="J11" s="13">
        <v>166191</v>
      </c>
      <c r="K11" s="13">
        <v>240325</v>
      </c>
      <c r="L11" s="13">
        <v>185663</v>
      </c>
      <c r="M11" s="13">
        <v>83941</v>
      </c>
      <c r="N11" s="13">
        <v>52472</v>
      </c>
      <c r="O11" s="11">
        <f>SUM(B11:N11)</f>
        <v>2026165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1.613848244802936</v>
      </c>
      <c r="C15" s="19">
        <v>1.684466657652875</v>
      </c>
      <c r="D15" s="19">
        <v>1.587084896594912</v>
      </c>
      <c r="E15" s="19">
        <v>1.323640222986492</v>
      </c>
      <c r="F15" s="19">
        <v>2.056542785682198</v>
      </c>
      <c r="G15" s="19">
        <v>2.004751157829842</v>
      </c>
      <c r="H15" s="19">
        <v>2.366823354298026</v>
      </c>
      <c r="I15" s="19">
        <v>1.645953007619398</v>
      </c>
      <c r="J15" s="19">
        <v>1.564211696129977</v>
      </c>
      <c r="K15" s="19">
        <v>1.567015472002082</v>
      </c>
      <c r="L15" s="19">
        <v>1.679081309222149</v>
      </c>
      <c r="M15" s="19">
        <v>1.710127952176291</v>
      </c>
      <c r="N15" s="19">
        <v>1.669149166303131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1059479.37</v>
      </c>
      <c r="C17" s="24">
        <f aca="true" t="shared" si="2" ref="C17:N17">C18+C19+C20+C21+C22+C23+C24+C25</f>
        <v>785618.2100000001</v>
      </c>
      <c r="D17" s="24">
        <f t="shared" si="2"/>
        <v>733111.57</v>
      </c>
      <c r="E17" s="24">
        <f t="shared" si="2"/>
        <v>210007.68</v>
      </c>
      <c r="F17" s="24">
        <f t="shared" si="2"/>
        <v>749236.7899999999</v>
      </c>
      <c r="G17" s="24">
        <f t="shared" si="2"/>
        <v>1017463.2499999998</v>
      </c>
      <c r="H17" s="24">
        <f t="shared" si="2"/>
        <v>223219.90000000002</v>
      </c>
      <c r="I17" s="24">
        <f t="shared" si="2"/>
        <v>766170.45</v>
      </c>
      <c r="J17" s="24">
        <f t="shared" si="2"/>
        <v>642483.4499999998</v>
      </c>
      <c r="K17" s="24">
        <f t="shared" si="2"/>
        <v>902025.2799999999</v>
      </c>
      <c r="L17" s="24">
        <f t="shared" si="2"/>
        <v>856747.1300000001</v>
      </c>
      <c r="M17" s="24">
        <f t="shared" si="2"/>
        <v>461300.54000000004</v>
      </c>
      <c r="N17" s="24">
        <f t="shared" si="2"/>
        <v>252603.17</v>
      </c>
      <c r="O17" s="24">
        <f>O18+O19+O20+O21+O22+O23+O24+O25</f>
        <v>8659466.790000001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601108.85</v>
      </c>
      <c r="C18" s="30">
        <f t="shared" si="3"/>
        <v>437510.03</v>
      </c>
      <c r="D18" s="30">
        <f t="shared" si="3"/>
        <v>438794.81</v>
      </c>
      <c r="E18" s="30">
        <f t="shared" si="3"/>
        <v>147462.79</v>
      </c>
      <c r="F18" s="30">
        <f t="shared" si="3"/>
        <v>348040.64</v>
      </c>
      <c r="G18" s="30">
        <f t="shared" si="3"/>
        <v>479678.69</v>
      </c>
      <c r="H18" s="30">
        <f t="shared" si="3"/>
        <v>90703.97</v>
      </c>
      <c r="I18" s="30">
        <f t="shared" si="3"/>
        <v>435831.48</v>
      </c>
      <c r="J18" s="30">
        <f t="shared" si="3"/>
        <v>395948.1</v>
      </c>
      <c r="K18" s="30">
        <f t="shared" si="3"/>
        <v>533365.25</v>
      </c>
      <c r="L18" s="30">
        <f t="shared" si="3"/>
        <v>469878.13</v>
      </c>
      <c r="M18" s="30">
        <f t="shared" si="3"/>
        <v>246556.82</v>
      </c>
      <c r="N18" s="30">
        <f t="shared" si="3"/>
        <v>141647.98</v>
      </c>
      <c r="O18" s="30">
        <f aca="true" t="shared" si="4" ref="O18:O25">SUM(B18:N18)</f>
        <v>4766527.540000001</v>
      </c>
    </row>
    <row r="19" spans="1:23" ht="18.75" customHeight="1">
      <c r="A19" s="26" t="s">
        <v>35</v>
      </c>
      <c r="B19" s="30">
        <f>IF(B15&lt;&gt;0,ROUND((B15-1)*B18,2),0)</f>
        <v>368989.61</v>
      </c>
      <c r="C19" s="30">
        <f aca="true" t="shared" si="5" ref="C19:N19">IF(C15&lt;&gt;0,ROUND((C15-1)*C18,2),0)</f>
        <v>299461.03</v>
      </c>
      <c r="D19" s="30">
        <f t="shared" si="5"/>
        <v>257609.81</v>
      </c>
      <c r="E19" s="30">
        <f t="shared" si="5"/>
        <v>47724.89</v>
      </c>
      <c r="F19" s="30">
        <f t="shared" si="5"/>
        <v>367719.83</v>
      </c>
      <c r="G19" s="30">
        <f t="shared" si="5"/>
        <v>481957.72</v>
      </c>
      <c r="H19" s="30">
        <f t="shared" si="5"/>
        <v>123976.3</v>
      </c>
      <c r="I19" s="30">
        <f t="shared" si="5"/>
        <v>281526.66</v>
      </c>
      <c r="J19" s="30">
        <f t="shared" si="5"/>
        <v>223398.55</v>
      </c>
      <c r="K19" s="30">
        <f t="shared" si="5"/>
        <v>302426.35</v>
      </c>
      <c r="L19" s="30">
        <f t="shared" si="5"/>
        <v>319085.46</v>
      </c>
      <c r="M19" s="30">
        <f t="shared" si="5"/>
        <v>175086.89</v>
      </c>
      <c r="N19" s="30">
        <f t="shared" si="5"/>
        <v>94783.63</v>
      </c>
      <c r="O19" s="30">
        <f t="shared" si="4"/>
        <v>3343746.73</v>
      </c>
      <c r="W19" s="62"/>
    </row>
    <row r="20" spans="1:15" ht="18.75" customHeight="1">
      <c r="A20" s="26" t="s">
        <v>36</v>
      </c>
      <c r="B20" s="30">
        <v>37983.93</v>
      </c>
      <c r="C20" s="30">
        <v>27544.71</v>
      </c>
      <c r="D20" s="30">
        <v>19049.12</v>
      </c>
      <c r="E20" s="30">
        <v>7420.66</v>
      </c>
      <c r="F20" s="30">
        <v>17221.6</v>
      </c>
      <c r="G20" s="30">
        <v>28737.94</v>
      </c>
      <c r="H20" s="30">
        <v>4347.52</v>
      </c>
      <c r="I20" s="30">
        <v>14091.77</v>
      </c>
      <c r="J20" s="30">
        <v>22514.75</v>
      </c>
      <c r="K20" s="30">
        <v>33723.96</v>
      </c>
      <c r="L20" s="30">
        <v>34955.66</v>
      </c>
      <c r="M20" s="30">
        <v>14422.67</v>
      </c>
      <c r="N20" s="30">
        <v>7819.51</v>
      </c>
      <c r="O20" s="30">
        <f t="shared" si="4"/>
        <v>269833.8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-2619.4</v>
      </c>
      <c r="E23" s="30">
        <v>-1054.38</v>
      </c>
      <c r="F23" s="30">
        <v>0</v>
      </c>
      <c r="G23" s="30">
        <v>0</v>
      </c>
      <c r="H23" s="30">
        <v>-796.8</v>
      </c>
      <c r="I23" s="30">
        <v>-372.46</v>
      </c>
      <c r="J23" s="30">
        <v>-13025.13</v>
      </c>
      <c r="K23" s="30">
        <v>-332.94</v>
      </c>
      <c r="L23" s="30">
        <v>0</v>
      </c>
      <c r="M23" s="30">
        <v>0</v>
      </c>
      <c r="N23" s="30">
        <v>0</v>
      </c>
      <c r="O23" s="30">
        <f t="shared" si="4"/>
        <v>-18201.109999999997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35577.38</v>
      </c>
      <c r="C27" s="30">
        <f>+C28+C30+C41+C42+C45-C46</f>
        <v>11681.059999999998</v>
      </c>
      <c r="D27" s="30">
        <f t="shared" si="6"/>
        <v>-26239.549999999996</v>
      </c>
      <c r="E27" s="30">
        <f t="shared" si="6"/>
        <v>7088.67</v>
      </c>
      <c r="F27" s="30">
        <f t="shared" si="6"/>
        <v>-8195.07</v>
      </c>
      <c r="G27" s="30">
        <f t="shared" si="6"/>
        <v>26749.270000000004</v>
      </c>
      <c r="H27" s="30">
        <f t="shared" si="6"/>
        <v>-4905.580000000001</v>
      </c>
      <c r="I27" s="30">
        <f t="shared" si="6"/>
        <v>-9332.990000000005</v>
      </c>
      <c r="J27" s="30">
        <f t="shared" si="6"/>
        <v>-9170.11</v>
      </c>
      <c r="K27" s="30">
        <f t="shared" si="6"/>
        <v>-14944.009999999998</v>
      </c>
      <c r="L27" s="30">
        <f t="shared" si="6"/>
        <v>47433.67</v>
      </c>
      <c r="M27" s="30">
        <f t="shared" si="6"/>
        <v>277.9300000000003</v>
      </c>
      <c r="N27" s="30">
        <f t="shared" si="6"/>
        <v>-4264.950000000001</v>
      </c>
      <c r="O27" s="30">
        <f t="shared" si="6"/>
        <v>51755.719999999914</v>
      </c>
    </row>
    <row r="28" spans="1:15" ht="18.75" customHeight="1">
      <c r="A28" s="26" t="s">
        <v>40</v>
      </c>
      <c r="B28" s="31">
        <f>+B29</f>
        <v>-49055.6</v>
      </c>
      <c r="C28" s="31">
        <f>+C29</f>
        <v>-47784</v>
      </c>
      <c r="D28" s="31">
        <f aca="true" t="shared" si="7" ref="D28:O28">+D29</f>
        <v>-39459.2</v>
      </c>
      <c r="E28" s="31">
        <f t="shared" si="7"/>
        <v>-6661.6</v>
      </c>
      <c r="F28" s="31">
        <f t="shared" si="7"/>
        <v>-26083.2</v>
      </c>
      <c r="G28" s="31">
        <f t="shared" si="7"/>
        <v>-42182.8</v>
      </c>
      <c r="H28" s="31">
        <f t="shared" si="7"/>
        <v>-8483.2</v>
      </c>
      <c r="I28" s="31">
        <f t="shared" si="7"/>
        <v>-49112.8</v>
      </c>
      <c r="J28" s="31">
        <f t="shared" si="7"/>
        <v>-34852.4</v>
      </c>
      <c r="K28" s="31">
        <f t="shared" si="7"/>
        <v>-33506</v>
      </c>
      <c r="L28" s="31">
        <f t="shared" si="7"/>
        <v>-27566</v>
      </c>
      <c r="M28" s="31">
        <f t="shared" si="7"/>
        <v>-14229.6</v>
      </c>
      <c r="N28" s="31">
        <f t="shared" si="7"/>
        <v>-12971.2</v>
      </c>
      <c r="O28" s="31">
        <f t="shared" si="7"/>
        <v>-391947.60000000003</v>
      </c>
    </row>
    <row r="29" spans="1:26" ht="18.75" customHeight="1">
      <c r="A29" s="27" t="s">
        <v>41</v>
      </c>
      <c r="B29" s="16">
        <f>ROUND((-B9)*$G$3,2)</f>
        <v>-49055.6</v>
      </c>
      <c r="C29" s="16">
        <f aca="true" t="shared" si="8" ref="C29:N29">ROUND((-C9)*$G$3,2)</f>
        <v>-47784</v>
      </c>
      <c r="D29" s="16">
        <f t="shared" si="8"/>
        <v>-39459.2</v>
      </c>
      <c r="E29" s="16">
        <f t="shared" si="8"/>
        <v>-6661.6</v>
      </c>
      <c r="F29" s="16">
        <f t="shared" si="8"/>
        <v>-26083.2</v>
      </c>
      <c r="G29" s="16">
        <f t="shared" si="8"/>
        <v>-42182.8</v>
      </c>
      <c r="H29" s="16">
        <f t="shared" si="8"/>
        <v>-8483.2</v>
      </c>
      <c r="I29" s="16">
        <f t="shared" si="8"/>
        <v>-49112.8</v>
      </c>
      <c r="J29" s="16">
        <f t="shared" si="8"/>
        <v>-34852.4</v>
      </c>
      <c r="K29" s="16">
        <f t="shared" si="8"/>
        <v>-33506</v>
      </c>
      <c r="L29" s="16">
        <f t="shared" si="8"/>
        <v>-27566</v>
      </c>
      <c r="M29" s="16">
        <f t="shared" si="8"/>
        <v>-14229.6</v>
      </c>
      <c r="N29" s="16">
        <f t="shared" si="8"/>
        <v>-12971.2</v>
      </c>
      <c r="O29" s="32">
        <f aca="true" t="shared" si="9" ref="O29:O46">SUM(B29:N29)</f>
        <v>-391947.60000000003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84632.98</v>
      </c>
      <c r="C41" s="35">
        <v>59465.06</v>
      </c>
      <c r="D41" s="35">
        <v>13219.65</v>
      </c>
      <c r="E41" s="35">
        <v>13750.27</v>
      </c>
      <c r="F41" s="35">
        <v>17888.13</v>
      </c>
      <c r="G41" s="35">
        <v>68932.07</v>
      </c>
      <c r="H41" s="35">
        <v>3577.62</v>
      </c>
      <c r="I41" s="35">
        <v>39779.81</v>
      </c>
      <c r="J41" s="35">
        <v>25682.29</v>
      </c>
      <c r="K41" s="35">
        <v>18561.99</v>
      </c>
      <c r="L41" s="35">
        <v>74999.67</v>
      </c>
      <c r="M41" s="35">
        <v>14507.53</v>
      </c>
      <c r="N41" s="35">
        <v>8706.25</v>
      </c>
      <c r="O41" s="33">
        <f t="shared" si="9"/>
        <v>443703.31999999995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1095056.75</v>
      </c>
      <c r="C44" s="36">
        <f t="shared" si="11"/>
        <v>797299.27</v>
      </c>
      <c r="D44" s="36">
        <f t="shared" si="11"/>
        <v>706872.0199999999</v>
      </c>
      <c r="E44" s="36">
        <f t="shared" si="11"/>
        <v>217096.35</v>
      </c>
      <c r="F44" s="36">
        <f t="shared" si="11"/>
        <v>741041.72</v>
      </c>
      <c r="G44" s="36">
        <f t="shared" si="11"/>
        <v>1044212.5199999998</v>
      </c>
      <c r="H44" s="36">
        <f t="shared" si="11"/>
        <v>218314.32000000004</v>
      </c>
      <c r="I44" s="36">
        <f t="shared" si="11"/>
        <v>756837.46</v>
      </c>
      <c r="J44" s="36">
        <f t="shared" si="11"/>
        <v>633313.3399999999</v>
      </c>
      <c r="K44" s="36">
        <f t="shared" si="11"/>
        <v>887081.2699999999</v>
      </c>
      <c r="L44" s="36">
        <f t="shared" si="11"/>
        <v>904180.8000000002</v>
      </c>
      <c r="M44" s="36">
        <f t="shared" si="11"/>
        <v>461578.47000000003</v>
      </c>
      <c r="N44" s="36">
        <f t="shared" si="11"/>
        <v>248338.22</v>
      </c>
      <c r="O44" s="36">
        <f>SUM(B44:N44)</f>
        <v>8711222.51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1095056.76</v>
      </c>
      <c r="C50" s="51">
        <f t="shared" si="12"/>
        <v>797299.26</v>
      </c>
      <c r="D50" s="51">
        <f t="shared" si="12"/>
        <v>706872.02</v>
      </c>
      <c r="E50" s="51">
        <f t="shared" si="12"/>
        <v>217096.34999999998</v>
      </c>
      <c r="F50" s="51">
        <f t="shared" si="12"/>
        <v>741041.71</v>
      </c>
      <c r="G50" s="51">
        <f t="shared" si="12"/>
        <v>1044212.53</v>
      </c>
      <c r="H50" s="51">
        <f t="shared" si="12"/>
        <v>218314.32</v>
      </c>
      <c r="I50" s="51">
        <f t="shared" si="12"/>
        <v>756837.45</v>
      </c>
      <c r="J50" s="51">
        <f t="shared" si="12"/>
        <v>633313.34</v>
      </c>
      <c r="K50" s="51">
        <f t="shared" si="12"/>
        <v>887081.26</v>
      </c>
      <c r="L50" s="51">
        <f t="shared" si="12"/>
        <v>904180.8</v>
      </c>
      <c r="M50" s="51">
        <f t="shared" si="12"/>
        <v>461578.47</v>
      </c>
      <c r="N50" s="51">
        <f t="shared" si="12"/>
        <v>248338.21</v>
      </c>
      <c r="O50" s="36">
        <f t="shared" si="12"/>
        <v>8711222.480000002</v>
      </c>
      <c r="Q50"/>
    </row>
    <row r="51" spans="1:18" ht="18.75" customHeight="1">
      <c r="A51" s="26" t="s">
        <v>57</v>
      </c>
      <c r="B51" s="51">
        <v>905629.63</v>
      </c>
      <c r="C51" s="51">
        <v>583163.65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1488793.28</v>
      </c>
      <c r="P51"/>
      <c r="Q51"/>
      <c r="R51" s="43"/>
    </row>
    <row r="52" spans="1:16" ht="18.75" customHeight="1">
      <c r="A52" s="26" t="s">
        <v>58</v>
      </c>
      <c r="B52" s="51">
        <v>189427.13</v>
      </c>
      <c r="C52" s="51">
        <v>214135.61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403562.74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706872.02</v>
      </c>
      <c r="E53" s="52">
        <v>0</v>
      </c>
      <c r="F53" s="52">
        <v>0</v>
      </c>
      <c r="G53" s="52">
        <v>0</v>
      </c>
      <c r="H53" s="51">
        <v>218314.32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925186.3400000001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217096.34999999998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217096.34999999998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741041.71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741041.71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1044212.53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1044212.53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756837.45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756837.45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633313.34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633313.34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887081.26</v>
      </c>
      <c r="L59" s="31">
        <v>904180.8</v>
      </c>
      <c r="M59" s="52">
        <v>0</v>
      </c>
      <c r="N59" s="52">
        <v>0</v>
      </c>
      <c r="O59" s="36">
        <f t="shared" si="13"/>
        <v>1791262.06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461578.47</v>
      </c>
      <c r="N60" s="52">
        <v>0</v>
      </c>
      <c r="O60" s="36">
        <f t="shared" si="13"/>
        <v>461578.47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248338.21</v>
      </c>
      <c r="O61" s="55">
        <f t="shared" si="13"/>
        <v>248338.21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 s="68"/>
      <c r="C70" s="68"/>
      <c r="D70"/>
      <c r="E70"/>
      <c r="F70"/>
      <c r="G70"/>
      <c r="H70"/>
      <c r="I70"/>
      <c r="J70"/>
      <c r="K70"/>
      <c r="L70"/>
    </row>
    <row r="71" spans="2:12" ht="14.25">
      <c r="B71" s="68"/>
      <c r="C71" s="69"/>
      <c r="D71"/>
      <c r="E71"/>
      <c r="F71"/>
      <c r="G71"/>
      <c r="H71"/>
      <c r="I71"/>
      <c r="J71"/>
      <c r="K71"/>
      <c r="L71"/>
    </row>
    <row r="72" spans="2:14" ht="14.25">
      <c r="B72"/>
      <c r="C7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2:11" ht="13.5">
      <c r="B73" s="58"/>
      <c r="C73" s="58"/>
      <c r="K73"/>
    </row>
    <row r="74" spans="2:12" ht="13.5">
      <c r="B74" s="58"/>
      <c r="C74" s="58"/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2021-04-29T17:53:33Z</dcterms:modified>
  <cp:category/>
  <cp:version/>
  <cp:contentType/>
  <cp:contentStatus/>
</cp:coreProperties>
</file>