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<sst xmlns="http://schemas.openxmlformats.org/spreadsheetml/2006/main" count="79" uniqueCount="76">
  <si>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</si>
  <si>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</si>
  <si>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</si>
  <si>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</si>
  <si>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</si>
  <si>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</si>
  <si>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</si>
  <si>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</si>
  <si>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</si>
  <si>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</si>
  <si>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</si>
  <si>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</si>
  <si>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</si>
  <si>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</si>
  <si>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</si>
  <si>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</si>
  <si>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</si>
  <si>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</si>
  <si>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</si>
  <si>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</si>
  <si>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</si>
  <si>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</si>
  <si>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</si>
  <si>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</si>
  <si>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</si>
  <si>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</si>
  <si>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</si>
  <si>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</si>
  <si>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</si>
  <si>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</si>
  <si>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</si>
  <si>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</si>
  <si>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</si>
  <si>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</si>
  <si>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</si>
  <si>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</si>
  <si>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</si>
  <si>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</si>
  <si>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</si>
  <si>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</si>
  <si>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</si>
  <si>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</si>
  <si>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</si>
  <si>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</si>
  <si>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</si>
  <si>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</si>
  <si>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</si>
  <si>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</si>
  <si>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</si>
  <si>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</si>
  <si>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</si>
  <si>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</si>
  <si>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</si>
  <si>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</si>
  <si>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</si>
  <si>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</si>
  <si>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</si>
  <si>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</si>
  <si>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</si>
  <si>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</si>
  <si>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</si>
  <si>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</si>
  <si>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</si>
  <si>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</si>
  <si>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</si>
  <si>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</si>
  <si>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</si>
  <si>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</si>
  <si>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</si>
  <si>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</si>
  <si>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</si>
  <si>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</si>
  <si>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</si>
  <si>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22/04/21 - VENCIMENTO 29/04/21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</si>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</sst>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264108</v>
      </c>
      <c r="C7" s="9">
        <f t="shared" si="0"/>
        <v>187178</v>
      </c>
      <c r="D7" s="9">
        <f t="shared" si="0"/>
        <v>216631</v>
      </c>
      <c r="E7" s="9">
        <f t="shared" si="0"/>
        <v>41852</v>
      </c>
      <c r="F7" s="9">
        <f t="shared" si="0"/>
        <v>144107</v>
      </c>
      <c r="G7" s="9">
        <f t="shared" si="0"/>
        <v>247775</v>
      </c>
      <c r="H7" s="9">
        <f t="shared" si="0"/>
        <v>35796</v>
      </c>
      <c r="I7" s="9">
        <f t="shared" si="0"/>
        <v>179356</v>
      </c>
      <c r="J7" s="9">
        <f t="shared" si="0"/>
        <v>170380</v>
      </c>
      <c r="K7" s="9">
        <f t="shared" si="0"/>
        <v>246080</v>
      </c>
      <c r="L7" s="9">
        <f t="shared" si="0"/>
        <v>187746</v>
      </c>
      <c r="M7" s="9">
        <f t="shared" si="0"/>
        <v>85733</v>
      </c>
      <c r="N7" s="9">
        <f t="shared" si="0"/>
        <v>54863</v>
      </c>
      <c r="O7" s="9">
        <f t="shared" si="0"/>
        <v>2061605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10674</v>
      </c>
      <c r="C8" s="11">
        <f t="shared" si="1"/>
        <v>10234</v>
      </c>
      <c r="D8" s="11">
        <f t="shared" si="1"/>
        <v>8664</v>
      </c>
      <c r="E8" s="11">
        <f t="shared" si="1"/>
        <v>1426</v>
      </c>
      <c r="F8" s="11">
        <f t="shared" si="1"/>
        <v>5314</v>
      </c>
      <c r="G8" s="11">
        <f t="shared" si="1"/>
        <v>9232</v>
      </c>
      <c r="H8" s="11">
        <f t="shared" si="1"/>
        <v>1910</v>
      </c>
      <c r="I8" s="11">
        <f t="shared" si="1"/>
        <v>10100</v>
      </c>
      <c r="J8" s="11">
        <f t="shared" si="1"/>
        <v>7786</v>
      </c>
      <c r="K8" s="11">
        <f t="shared" si="1"/>
        <v>7543</v>
      </c>
      <c r="L8" s="11">
        <f t="shared" si="1"/>
        <v>5993</v>
      </c>
      <c r="M8" s="11">
        <f t="shared" si="1"/>
        <v>3168</v>
      </c>
      <c r="N8" s="11">
        <f t="shared" si="1"/>
        <v>2874</v>
      </c>
      <c r="O8" s="11">
        <f t="shared" si="1"/>
        <v>84918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10674</v>
      </c>
      <c r="C9" s="11">
        <v>10234</v>
      </c>
      <c r="D9" s="11">
        <v>8664</v>
      </c>
      <c r="E9" s="11">
        <v>1426</v>
      </c>
      <c r="F9" s="11">
        <v>5314</v>
      </c>
      <c r="G9" s="11">
        <v>9232</v>
      </c>
      <c r="H9" s="11">
        <v>1904</v>
      </c>
      <c r="I9" s="11">
        <v>10100</v>
      </c>
      <c r="J9" s="11">
        <v>7786</v>
      </c>
      <c r="K9" s="11">
        <v>7537</v>
      </c>
      <c r="L9" s="11">
        <v>5993</v>
      </c>
      <c r="M9" s="11">
        <v>3166</v>
      </c>
      <c r="N9" s="11">
        <v>2874</v>
      </c>
      <c r="O9" s="11">
        <f>SUM(B9:N9)</f>
        <v>84904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6</v>
      </c>
      <c r="L10" s="13">
        <v>0</v>
      </c>
      <c r="M10" s="13">
        <v>2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253434</v>
      </c>
      <c r="C11" s="13">
        <v>176944</v>
      </c>
      <c r="D11" s="13">
        <v>207967</v>
      </c>
      <c r="E11" s="13">
        <v>40426</v>
      </c>
      <c r="F11" s="13">
        <v>138793</v>
      </c>
      <c r="G11" s="13">
        <v>238543</v>
      </c>
      <c r="H11" s="13">
        <v>33886</v>
      </c>
      <c r="I11" s="13">
        <v>169256</v>
      </c>
      <c r="J11" s="13">
        <v>162594</v>
      </c>
      <c r="K11" s="13">
        <v>238537</v>
      </c>
      <c r="L11" s="13">
        <v>181753</v>
      </c>
      <c r="M11" s="13">
        <v>82565</v>
      </c>
      <c r="N11" s="13">
        <v>51989</v>
      </c>
      <c r="O11" s="11">
        <f>SUM(B11:N11)</f>
        <v>1976687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1.683259737106716</v>
      </c>
      <c r="C15" s="19">
        <v>1.759493867171762</v>
      </c>
      <c r="D15" s="19">
        <v>1.625455328081839</v>
      </c>
      <c r="E15" s="19">
        <v>1.403062772285534</v>
      </c>
      <c r="F15" s="19">
        <v>2.191459814932749</v>
      </c>
      <c r="G15" s="19">
        <v>2.079257324249067</v>
      </c>
      <c r="H15" s="19">
        <v>2.398881572999221</v>
      </c>
      <c r="I15" s="19">
        <v>1.779904274778083</v>
      </c>
      <c r="J15" s="19">
        <v>1.62977472819553</v>
      </c>
      <c r="K15" s="19">
        <v>1.60969557121916</v>
      </c>
      <c r="L15" s="19">
        <v>1.752627756887674</v>
      </c>
      <c r="M15" s="19">
        <v>1.771682881145283</v>
      </c>
      <c r="N15" s="19">
        <v>1.717484371490604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1069214.9</v>
      </c>
      <c r="C17" s="24">
        <f aca="true" t="shared" si="2" ref="C17:N17">C18+C19+C20+C21+C22+C23+C24+C25</f>
        <v>798832.9700000001</v>
      </c>
      <c r="D17" s="24">
        <f t="shared" si="2"/>
        <v>739295.75</v>
      </c>
      <c r="E17" s="24">
        <f t="shared" si="2"/>
        <v>215795.38999999998</v>
      </c>
      <c r="F17" s="24">
        <f t="shared" si="2"/>
        <v>763849.2499999999</v>
      </c>
      <c r="G17" s="24">
        <f t="shared" si="2"/>
        <v>1035467.46</v>
      </c>
      <c r="H17" s="24">
        <f t="shared" si="2"/>
        <v>227459.12000000002</v>
      </c>
      <c r="I17" s="24">
        <f t="shared" si="2"/>
        <v>770930.0899999999</v>
      </c>
      <c r="J17" s="24">
        <f t="shared" si="2"/>
        <v>654972.7</v>
      </c>
      <c r="K17" s="24">
        <f t="shared" si="2"/>
        <v>919072.8799999999</v>
      </c>
      <c r="L17" s="24">
        <f t="shared" si="2"/>
        <v>873605.73</v>
      </c>
      <c r="M17" s="24">
        <f t="shared" si="2"/>
        <v>468942.13</v>
      </c>
      <c r="N17" s="24">
        <f t="shared" si="2"/>
        <v>257116.09999999998</v>
      </c>
      <c r="O17" s="24">
        <f>O18+O19+O20+O21+O22+O23+O24+O25</f>
        <v>8794554.47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582410.96</v>
      </c>
      <c r="C18" s="30">
        <f t="shared" si="3"/>
        <v>426297.9</v>
      </c>
      <c r="D18" s="30">
        <f t="shared" si="3"/>
        <v>432590.44</v>
      </c>
      <c r="E18" s="30">
        <f t="shared" si="3"/>
        <v>142970.62</v>
      </c>
      <c r="F18" s="30">
        <f t="shared" si="3"/>
        <v>333420.37</v>
      </c>
      <c r="G18" s="30">
        <f t="shared" si="3"/>
        <v>471268.05</v>
      </c>
      <c r="H18" s="30">
        <f t="shared" si="3"/>
        <v>91290.54</v>
      </c>
      <c r="I18" s="30">
        <f t="shared" si="3"/>
        <v>405236.95</v>
      </c>
      <c r="J18" s="30">
        <f t="shared" si="3"/>
        <v>387461.16</v>
      </c>
      <c r="K18" s="30">
        <f t="shared" si="3"/>
        <v>529342.69</v>
      </c>
      <c r="L18" s="30">
        <f t="shared" si="3"/>
        <v>459639.76</v>
      </c>
      <c r="M18" s="30">
        <f t="shared" si="3"/>
        <v>242470.07</v>
      </c>
      <c r="N18" s="30">
        <f t="shared" si="3"/>
        <v>140224.34</v>
      </c>
      <c r="O18" s="30">
        <f aca="true" t="shared" si="4" ref="O18:O25">SUM(B18:N18)</f>
        <v>4644623.850000001</v>
      </c>
    </row>
    <row r="19" spans="1:23" ht="18.75" customHeight="1">
      <c r="A19" s="26" t="s">
        <v>35</v>
      </c>
      <c r="B19" s="30">
        <f>IF(B15&lt;&gt;0,ROUND((B15-1)*B18,2),0)</f>
        <v>397937.96</v>
      </c>
      <c r="C19" s="30">
        <f aca="true" t="shared" si="5" ref="C19:N19">IF(C15&lt;&gt;0,ROUND((C15-1)*C18,2),0)</f>
        <v>323770.64</v>
      </c>
      <c r="D19" s="30">
        <f t="shared" si="5"/>
        <v>270566</v>
      </c>
      <c r="E19" s="30">
        <f t="shared" si="5"/>
        <v>57626.13</v>
      </c>
      <c r="F19" s="30">
        <f t="shared" si="5"/>
        <v>397256.97</v>
      </c>
      <c r="G19" s="30">
        <f t="shared" si="5"/>
        <v>508619.49</v>
      </c>
      <c r="H19" s="30">
        <f t="shared" si="5"/>
        <v>127704.65</v>
      </c>
      <c r="I19" s="30">
        <f t="shared" si="5"/>
        <v>316046.03</v>
      </c>
      <c r="J19" s="30">
        <f t="shared" si="5"/>
        <v>244013.25</v>
      </c>
      <c r="K19" s="30">
        <f t="shared" si="5"/>
        <v>322737.89</v>
      </c>
      <c r="L19" s="30">
        <f t="shared" si="5"/>
        <v>345937.64</v>
      </c>
      <c r="M19" s="30">
        <f t="shared" si="5"/>
        <v>187110</v>
      </c>
      <c r="N19" s="30">
        <f t="shared" si="5"/>
        <v>100608.77</v>
      </c>
      <c r="O19" s="30">
        <f t="shared" si="4"/>
        <v>3599935.4200000004</v>
      </c>
      <c r="W19" s="62"/>
    </row>
    <row r="20" spans="1:15" ht="18.75" customHeight="1">
      <c r="A20" s="26" t="s">
        <v>36</v>
      </c>
      <c r="B20" s="30">
        <v>37469</v>
      </c>
      <c r="C20" s="30">
        <v>27661.99</v>
      </c>
      <c r="D20" s="30">
        <v>19042.78</v>
      </c>
      <c r="E20" s="30">
        <v>7447.84</v>
      </c>
      <c r="F20" s="30">
        <v>16917.19</v>
      </c>
      <c r="G20" s="30">
        <v>28491.02</v>
      </c>
      <c r="H20" s="30">
        <v>4271.82</v>
      </c>
      <c r="I20" s="30">
        <v>14554.11</v>
      </c>
      <c r="J20" s="30">
        <v>22309.93</v>
      </c>
      <c r="K20" s="30">
        <v>34149.64</v>
      </c>
      <c r="L20" s="30">
        <v>35200.45</v>
      </c>
      <c r="M20" s="30">
        <v>14127.9</v>
      </c>
      <c r="N20" s="30">
        <v>7930.94</v>
      </c>
      <c r="O20" s="30">
        <f t="shared" si="4"/>
        <v>269574.61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-3180.7</v>
      </c>
      <c r="E23" s="30">
        <v>-702.92</v>
      </c>
      <c r="F23" s="30">
        <v>0</v>
      </c>
      <c r="G23" s="30">
        <v>0</v>
      </c>
      <c r="H23" s="30">
        <v>-796.8</v>
      </c>
      <c r="I23" s="30">
        <v>0</v>
      </c>
      <c r="J23" s="30">
        <v>-12458.82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-17139.239999999998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-46965.6</v>
      </c>
      <c r="C27" s="30">
        <f>+C28+C30+C41+C42+C45-C46</f>
        <v>-45029.6</v>
      </c>
      <c r="D27" s="30">
        <f t="shared" si="6"/>
        <v>-41691.299999999996</v>
      </c>
      <c r="E27" s="30">
        <f t="shared" si="6"/>
        <v>-6274.4</v>
      </c>
      <c r="F27" s="30">
        <f t="shared" si="6"/>
        <v>-23381.6</v>
      </c>
      <c r="G27" s="30">
        <f t="shared" si="6"/>
        <v>-40620.8</v>
      </c>
      <c r="H27" s="30">
        <f t="shared" si="6"/>
        <v>-9480.92</v>
      </c>
      <c r="I27" s="30">
        <f t="shared" si="6"/>
        <v>-44440</v>
      </c>
      <c r="J27" s="30">
        <f t="shared" si="6"/>
        <v>-34258.4</v>
      </c>
      <c r="K27" s="30">
        <f t="shared" si="6"/>
        <v>-33162.8</v>
      </c>
      <c r="L27" s="30">
        <f t="shared" si="6"/>
        <v>-26369.2</v>
      </c>
      <c r="M27" s="30">
        <f t="shared" si="6"/>
        <v>-13930.4</v>
      </c>
      <c r="N27" s="30">
        <f t="shared" si="6"/>
        <v>-12645.6</v>
      </c>
      <c r="O27" s="30">
        <f t="shared" si="6"/>
        <v>-378250.62</v>
      </c>
    </row>
    <row r="28" spans="1:15" ht="18.75" customHeight="1">
      <c r="A28" s="26" t="s">
        <v>40</v>
      </c>
      <c r="B28" s="31">
        <f>+B29</f>
        <v>-46965.6</v>
      </c>
      <c r="C28" s="31">
        <f>+C29</f>
        <v>-45029.6</v>
      </c>
      <c r="D28" s="31">
        <f aca="true" t="shared" si="7" ref="D28:O28">+D29</f>
        <v>-38121.6</v>
      </c>
      <c r="E28" s="31">
        <f t="shared" si="7"/>
        <v>-6274.4</v>
      </c>
      <c r="F28" s="31">
        <f t="shared" si="7"/>
        <v>-23381.6</v>
      </c>
      <c r="G28" s="31">
        <f t="shared" si="7"/>
        <v>-40620.8</v>
      </c>
      <c r="H28" s="31">
        <f t="shared" si="7"/>
        <v>-8377.6</v>
      </c>
      <c r="I28" s="31">
        <f t="shared" si="7"/>
        <v>-44440</v>
      </c>
      <c r="J28" s="31">
        <f t="shared" si="7"/>
        <v>-34258.4</v>
      </c>
      <c r="K28" s="31">
        <f t="shared" si="7"/>
        <v>-33162.8</v>
      </c>
      <c r="L28" s="31">
        <f t="shared" si="7"/>
        <v>-26369.2</v>
      </c>
      <c r="M28" s="31">
        <f t="shared" si="7"/>
        <v>-13930.4</v>
      </c>
      <c r="N28" s="31">
        <f t="shared" si="7"/>
        <v>-12645.6</v>
      </c>
      <c r="O28" s="31">
        <f t="shared" si="7"/>
        <v>-373577.6</v>
      </c>
    </row>
    <row r="29" spans="1:26" ht="18.75" customHeight="1">
      <c r="A29" s="27" t="s">
        <v>41</v>
      </c>
      <c r="B29" s="16">
        <f>ROUND((-B9)*$G$3,2)</f>
        <v>-46965.6</v>
      </c>
      <c r="C29" s="16">
        <f aca="true" t="shared" si="8" ref="C29:N29">ROUND((-C9)*$G$3,2)</f>
        <v>-45029.6</v>
      </c>
      <c r="D29" s="16">
        <f t="shared" si="8"/>
        <v>-38121.6</v>
      </c>
      <c r="E29" s="16">
        <f t="shared" si="8"/>
        <v>-6274.4</v>
      </c>
      <c r="F29" s="16">
        <f t="shared" si="8"/>
        <v>-23381.6</v>
      </c>
      <c r="G29" s="16">
        <f t="shared" si="8"/>
        <v>-40620.8</v>
      </c>
      <c r="H29" s="16">
        <f t="shared" si="8"/>
        <v>-8377.6</v>
      </c>
      <c r="I29" s="16">
        <f t="shared" si="8"/>
        <v>-44440</v>
      </c>
      <c r="J29" s="16">
        <f t="shared" si="8"/>
        <v>-34258.4</v>
      </c>
      <c r="K29" s="16">
        <f t="shared" si="8"/>
        <v>-33162.8</v>
      </c>
      <c r="L29" s="16">
        <f t="shared" si="8"/>
        <v>-26369.2</v>
      </c>
      <c r="M29" s="16">
        <f t="shared" si="8"/>
        <v>-13930.4</v>
      </c>
      <c r="N29" s="16">
        <f t="shared" si="8"/>
        <v>-12645.6</v>
      </c>
      <c r="O29" s="32">
        <f aca="true" t="shared" si="9" ref="O29:O46">SUM(B29:N29)</f>
        <v>-373577.6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-3569.7</v>
      </c>
      <c r="E41" s="35">
        <v>0</v>
      </c>
      <c r="F41" s="35">
        <v>0</v>
      </c>
      <c r="G41" s="35">
        <v>0</v>
      </c>
      <c r="H41" s="35">
        <v>-1103.32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-4673.0199999999995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1022249.2999999999</v>
      </c>
      <c r="C44" s="36">
        <f t="shared" si="11"/>
        <v>753803.3700000001</v>
      </c>
      <c r="D44" s="36">
        <f t="shared" si="11"/>
        <v>697604.45</v>
      </c>
      <c r="E44" s="36">
        <f t="shared" si="11"/>
        <v>209520.99</v>
      </c>
      <c r="F44" s="36">
        <f t="shared" si="11"/>
        <v>740467.6499999999</v>
      </c>
      <c r="G44" s="36">
        <f t="shared" si="11"/>
        <v>994846.6599999999</v>
      </c>
      <c r="H44" s="36">
        <f t="shared" si="11"/>
        <v>217978.2</v>
      </c>
      <c r="I44" s="36">
        <f t="shared" si="11"/>
        <v>726490.0899999999</v>
      </c>
      <c r="J44" s="36">
        <f t="shared" si="11"/>
        <v>620714.2999999999</v>
      </c>
      <c r="K44" s="36">
        <f t="shared" si="11"/>
        <v>885910.0799999998</v>
      </c>
      <c r="L44" s="36">
        <f t="shared" si="11"/>
        <v>847236.53</v>
      </c>
      <c r="M44" s="36">
        <f t="shared" si="11"/>
        <v>455011.73</v>
      </c>
      <c r="N44" s="36">
        <f t="shared" si="11"/>
        <v>244470.49999999997</v>
      </c>
      <c r="O44" s="36">
        <f>SUM(B44:N44)</f>
        <v>8416303.85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1022249.3</v>
      </c>
      <c r="C50" s="51">
        <f t="shared" si="12"/>
        <v>753803.36</v>
      </c>
      <c r="D50" s="51">
        <f t="shared" si="12"/>
        <v>697604.45</v>
      </c>
      <c r="E50" s="51">
        <f t="shared" si="12"/>
        <v>209520.99</v>
      </c>
      <c r="F50" s="51">
        <f t="shared" si="12"/>
        <v>740467.64</v>
      </c>
      <c r="G50" s="51">
        <f t="shared" si="12"/>
        <v>994846.66</v>
      </c>
      <c r="H50" s="51">
        <f t="shared" si="12"/>
        <v>217978.2</v>
      </c>
      <c r="I50" s="51">
        <f t="shared" si="12"/>
        <v>726490.08</v>
      </c>
      <c r="J50" s="51">
        <f t="shared" si="12"/>
        <v>620714.29</v>
      </c>
      <c r="K50" s="51">
        <f t="shared" si="12"/>
        <v>885910.08</v>
      </c>
      <c r="L50" s="51">
        <f t="shared" si="12"/>
        <v>847236.53</v>
      </c>
      <c r="M50" s="51">
        <f t="shared" si="12"/>
        <v>455011.73</v>
      </c>
      <c r="N50" s="51">
        <f t="shared" si="12"/>
        <v>244470.51</v>
      </c>
      <c r="O50" s="36">
        <f t="shared" si="12"/>
        <v>8416303.82</v>
      </c>
      <c r="Q50"/>
    </row>
    <row r="51" spans="1:18" ht="18.75" customHeight="1">
      <c r="A51" s="26" t="s">
        <v>57</v>
      </c>
      <c r="B51" s="51">
        <v>846014.88</v>
      </c>
      <c r="C51" s="51">
        <v>551629.12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1397644</v>
      </c>
      <c r="P51"/>
      <c r="Q51"/>
      <c r="R51" s="43"/>
    </row>
    <row r="52" spans="1:16" ht="18.75" customHeight="1">
      <c r="A52" s="26" t="s">
        <v>58</v>
      </c>
      <c r="B52" s="51">
        <v>176234.42</v>
      </c>
      <c r="C52" s="51">
        <v>202174.24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378408.66000000003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697604.45</v>
      </c>
      <c r="E53" s="52">
        <v>0</v>
      </c>
      <c r="F53" s="52">
        <v>0</v>
      </c>
      <c r="G53" s="52">
        <v>0</v>
      </c>
      <c r="H53" s="51">
        <v>217978.2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915582.6499999999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209520.99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209520.99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740467.64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740467.64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994846.66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994846.66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726490.08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726490.08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620714.29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620714.29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885910.08</v>
      </c>
      <c r="L59" s="31">
        <v>847236.53</v>
      </c>
      <c r="M59" s="52">
        <v>0</v>
      </c>
      <c r="N59" s="52">
        <v>0</v>
      </c>
      <c r="O59" s="36">
        <f t="shared" si="13"/>
        <v>1733146.6099999999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455011.73</v>
      </c>
      <c r="N60" s="52">
        <v>0</v>
      </c>
      <c r="O60" s="36">
        <f t="shared" si="13"/>
        <v>455011.73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244470.51</v>
      </c>
      <c r="O61" s="55">
        <f t="shared" si="13"/>
        <v>244470.51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2021-04-28T21:10:41Z</dcterms:modified>
  <cp:category/>
  <cp:version/>
  <cp:contentType/>
  <cp:contentStatus/>
</cp:coreProperties>
</file>