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<sst xmlns="http://schemas.openxmlformats.org/spreadsheetml/2006/main" count="79" uniqueCount="76">
  <si>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</si>
  <si>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</si>
  <si>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</si>
  <si>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</si>
  <si>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</si>
  <si>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</si>
  <si>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</si>
  <si>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</si>
  <si>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</si>
  <si>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</si>
  <si>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</si>
  <si>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</si>
  <si>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</si>
  <si>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</si>
  <si>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</si>
  <si>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</si>
  <si>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</si>
  <si>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</si>
  <si>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</si>
  <si>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</si>
  <si>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</si>
  <si>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</si>
  <si>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</si>
  <si>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</si>
  <si>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</si>
  <si>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</si>
  <si>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</si>
  <si>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</si>
  <si>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</si>
  <si>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</si>
  <si>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</si>
  <si>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</si>
  <si>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</si>
  <si>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</si>
  <si>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</si>
  <si>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</si>
  <si>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</si>
  <si>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</si>
  <si>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</si>
  <si>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</si>
  <si>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</si>
  <si>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</si>
  <si>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</si>
  <si>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</si>
  <si>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</si>
  <si>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</si>
  <si>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</si>
  <si>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</si>
  <si>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</si>
  <si>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</si>
  <si>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</si>
  <si>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</si>
  <si>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</si>
  <si>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</si>
  <si>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</si>
  <si>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</si>
  <si>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</si>
  <si>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</si>
  <si>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</si>
  <si>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</si>
  <si>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</si>
  <si>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</si>
  <si>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</si>
  <si>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</si>
  <si>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</si>
  <si>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</si>
  <si>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</si>
  <si>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</si>
  <si>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</si>
  <si>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</si>
  <si>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</si>
  <si>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</si>
  <si>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</si>
  <si>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20/04/21 - VENCIMENTO 28/04/21</t>
  </si>
  <si>
    <t>Nota: (1) Revisões do período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</si>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</sst>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265229</v>
      </c>
      <c r="C7" s="9">
        <f t="shared" si="0"/>
        <v>185787</v>
      </c>
      <c r="D7" s="9">
        <f t="shared" si="0"/>
        <v>213127</v>
      </c>
      <c r="E7" s="9">
        <f t="shared" si="0"/>
        <v>40834</v>
      </c>
      <c r="F7" s="9">
        <f t="shared" si="0"/>
        <v>138046</v>
      </c>
      <c r="G7" s="9">
        <f t="shared" si="0"/>
        <v>244924</v>
      </c>
      <c r="H7" s="9">
        <f t="shared" si="0"/>
        <v>35363</v>
      </c>
      <c r="I7" s="9">
        <f t="shared" si="0"/>
        <v>187779</v>
      </c>
      <c r="J7" s="9">
        <f t="shared" si="0"/>
        <v>169875</v>
      </c>
      <c r="K7" s="9">
        <f t="shared" si="0"/>
        <v>237684</v>
      </c>
      <c r="L7" s="9">
        <f t="shared" si="0"/>
        <v>182694</v>
      </c>
      <c r="M7" s="9">
        <f t="shared" si="0"/>
        <v>83916</v>
      </c>
      <c r="N7" s="9">
        <f t="shared" si="0"/>
        <v>53451</v>
      </c>
      <c r="O7" s="9">
        <f t="shared" si="0"/>
        <v>2038709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10558</v>
      </c>
      <c r="C8" s="11">
        <f t="shared" si="1"/>
        <v>9995</v>
      </c>
      <c r="D8" s="11">
        <f t="shared" si="1"/>
        <v>8239</v>
      </c>
      <c r="E8" s="11">
        <f t="shared" si="1"/>
        <v>1385</v>
      </c>
      <c r="F8" s="11">
        <f t="shared" si="1"/>
        <v>4878</v>
      </c>
      <c r="G8" s="11">
        <f t="shared" si="1"/>
        <v>8951</v>
      </c>
      <c r="H8" s="11">
        <f t="shared" si="1"/>
        <v>1865</v>
      </c>
      <c r="I8" s="11">
        <f t="shared" si="1"/>
        <v>10355</v>
      </c>
      <c r="J8" s="11">
        <f t="shared" si="1"/>
        <v>7283</v>
      </c>
      <c r="K8" s="11">
        <f t="shared" si="1"/>
        <v>7057</v>
      </c>
      <c r="L8" s="11">
        <f t="shared" si="1"/>
        <v>5706</v>
      </c>
      <c r="M8" s="11">
        <f t="shared" si="1"/>
        <v>3141</v>
      </c>
      <c r="N8" s="11">
        <f t="shared" si="1"/>
        <v>2731</v>
      </c>
      <c r="O8" s="11">
        <f t="shared" si="1"/>
        <v>82144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10558</v>
      </c>
      <c r="C9" s="11">
        <v>9995</v>
      </c>
      <c r="D9" s="11">
        <v>8239</v>
      </c>
      <c r="E9" s="11">
        <v>1385</v>
      </c>
      <c r="F9" s="11">
        <v>4878</v>
      </c>
      <c r="G9" s="11">
        <v>8951</v>
      </c>
      <c r="H9" s="11">
        <v>1857</v>
      </c>
      <c r="I9" s="11">
        <v>10355</v>
      </c>
      <c r="J9" s="11">
        <v>7283</v>
      </c>
      <c r="K9" s="11">
        <v>7050</v>
      </c>
      <c r="L9" s="11">
        <v>5706</v>
      </c>
      <c r="M9" s="11">
        <v>3136</v>
      </c>
      <c r="N9" s="11">
        <v>2731</v>
      </c>
      <c r="O9" s="11">
        <f>SUM(B9:N9)</f>
        <v>82124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7</v>
      </c>
      <c r="L10" s="13">
        <v>0</v>
      </c>
      <c r="M10" s="13">
        <v>5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254671</v>
      </c>
      <c r="C11" s="13">
        <v>175792</v>
      </c>
      <c r="D11" s="13">
        <v>204888</v>
      </c>
      <c r="E11" s="13">
        <v>39449</v>
      </c>
      <c r="F11" s="13">
        <v>133168</v>
      </c>
      <c r="G11" s="13">
        <v>235973</v>
      </c>
      <c r="H11" s="13">
        <v>33498</v>
      </c>
      <c r="I11" s="13">
        <v>177424</v>
      </c>
      <c r="J11" s="13">
        <v>162592</v>
      </c>
      <c r="K11" s="13">
        <v>230627</v>
      </c>
      <c r="L11" s="13">
        <v>176988</v>
      </c>
      <c r="M11" s="13">
        <v>80775</v>
      </c>
      <c r="N11" s="13">
        <v>50720</v>
      </c>
      <c r="O11" s="11">
        <f>SUM(B11:N11)</f>
        <v>1956565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1.677187393626849</v>
      </c>
      <c r="C15" s="19">
        <v>1.770576978584333</v>
      </c>
      <c r="D15" s="19">
        <v>1.710146333901635</v>
      </c>
      <c r="E15" s="19">
        <v>1.444099984527141</v>
      </c>
      <c r="F15" s="19">
        <v>2.272316614500155</v>
      </c>
      <c r="G15" s="19">
        <v>2.09984730730272</v>
      </c>
      <c r="H15" s="19">
        <v>2.445114925512219</v>
      </c>
      <c r="I15" s="19">
        <v>1.712209416457992</v>
      </c>
      <c r="J15" s="19">
        <v>1.655261369664556</v>
      </c>
      <c r="K15" s="19">
        <v>1.657203322133764</v>
      </c>
      <c r="L15" s="19">
        <v>1.785821862284001</v>
      </c>
      <c r="M15" s="19">
        <v>1.804248444755058</v>
      </c>
      <c r="N15" s="19">
        <v>1.756670892825358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1069856.8800000001</v>
      </c>
      <c r="C17" s="24">
        <f aca="true" t="shared" si="2" ref="C17:N17">C18+C19+C20+C21+C22+C23+C24+C25</f>
        <v>797922.8200000001</v>
      </c>
      <c r="D17" s="24">
        <f t="shared" si="2"/>
        <v>767514.76</v>
      </c>
      <c r="E17" s="24">
        <f t="shared" si="2"/>
        <v>216713.36000000002</v>
      </c>
      <c r="F17" s="24">
        <f t="shared" si="2"/>
        <v>759280.02</v>
      </c>
      <c r="G17" s="24">
        <f t="shared" si="2"/>
        <v>1034008.63</v>
      </c>
      <c r="H17" s="24">
        <f t="shared" si="2"/>
        <v>229178.9</v>
      </c>
      <c r="I17" s="24">
        <f t="shared" si="2"/>
        <v>775741.19</v>
      </c>
      <c r="J17" s="24">
        <f t="shared" si="2"/>
        <v>664345.5800000001</v>
      </c>
      <c r="K17" s="24">
        <f t="shared" si="2"/>
        <v>914478.87</v>
      </c>
      <c r="L17" s="24">
        <f t="shared" si="2"/>
        <v>865713.6499999999</v>
      </c>
      <c r="M17" s="24">
        <f t="shared" si="2"/>
        <v>467553.78</v>
      </c>
      <c r="N17" s="24">
        <f t="shared" si="2"/>
        <v>256307.03</v>
      </c>
      <c r="O17" s="24">
        <f>O18+O19+O20+O21+O22+O23+O24+O25</f>
        <v>8818615.47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584882.99</v>
      </c>
      <c r="C18" s="30">
        <f t="shared" si="3"/>
        <v>423129.89</v>
      </c>
      <c r="D18" s="30">
        <f t="shared" si="3"/>
        <v>425593.31</v>
      </c>
      <c r="E18" s="30">
        <f t="shared" si="3"/>
        <v>139493.03</v>
      </c>
      <c r="F18" s="30">
        <f t="shared" si="3"/>
        <v>319397.03</v>
      </c>
      <c r="G18" s="30">
        <f t="shared" si="3"/>
        <v>465845.45</v>
      </c>
      <c r="H18" s="30">
        <f t="shared" si="3"/>
        <v>90186.26</v>
      </c>
      <c r="I18" s="30">
        <f t="shared" si="3"/>
        <v>424267.87</v>
      </c>
      <c r="J18" s="30">
        <f t="shared" si="3"/>
        <v>386312.74</v>
      </c>
      <c r="K18" s="30">
        <f t="shared" si="3"/>
        <v>511282.05</v>
      </c>
      <c r="L18" s="30">
        <f t="shared" si="3"/>
        <v>447271.45</v>
      </c>
      <c r="M18" s="30">
        <f t="shared" si="3"/>
        <v>237331.23</v>
      </c>
      <c r="N18" s="30">
        <f t="shared" si="3"/>
        <v>136615.41</v>
      </c>
      <c r="O18" s="30">
        <f aca="true" t="shared" si="4" ref="O18:O25">SUM(B18:N18)</f>
        <v>4591608.710000001</v>
      </c>
    </row>
    <row r="19" spans="1:23" ht="18.75" customHeight="1">
      <c r="A19" s="26" t="s">
        <v>35</v>
      </c>
      <c r="B19" s="30">
        <f>IF(B15&lt;&gt;0,ROUND((B15-1)*B18,2),0)</f>
        <v>396075.39</v>
      </c>
      <c r="C19" s="30">
        <f aca="true" t="shared" si="5" ref="C19:N19">IF(C15&lt;&gt;0,ROUND((C15-1)*C18,2),0)</f>
        <v>326054.15</v>
      </c>
      <c r="D19" s="30">
        <f t="shared" si="5"/>
        <v>302233.53</v>
      </c>
      <c r="E19" s="30">
        <f t="shared" si="5"/>
        <v>61948.85</v>
      </c>
      <c r="F19" s="30">
        <f t="shared" si="5"/>
        <v>406374.15</v>
      </c>
      <c r="G19" s="30">
        <f t="shared" si="5"/>
        <v>512358.86</v>
      </c>
      <c r="H19" s="30">
        <f t="shared" si="5"/>
        <v>130329.51</v>
      </c>
      <c r="I19" s="30">
        <f t="shared" si="5"/>
        <v>302167.57</v>
      </c>
      <c r="J19" s="30">
        <f t="shared" si="5"/>
        <v>253135.82</v>
      </c>
      <c r="K19" s="30">
        <f t="shared" si="5"/>
        <v>336016.26</v>
      </c>
      <c r="L19" s="30">
        <f t="shared" si="5"/>
        <v>351475.68</v>
      </c>
      <c r="M19" s="30">
        <f t="shared" si="5"/>
        <v>190873.27</v>
      </c>
      <c r="N19" s="30">
        <f t="shared" si="5"/>
        <v>103372.9</v>
      </c>
      <c r="O19" s="30">
        <f t="shared" si="4"/>
        <v>3672415.94</v>
      </c>
      <c r="W19" s="62"/>
    </row>
    <row r="20" spans="1:15" ht="18.75" customHeight="1">
      <c r="A20" s="26" t="s">
        <v>36</v>
      </c>
      <c r="B20" s="30">
        <v>37501.52</v>
      </c>
      <c r="C20" s="30">
        <v>27636.34</v>
      </c>
      <c r="D20" s="30">
        <v>19410.69</v>
      </c>
      <c r="E20" s="30">
        <v>7344.95</v>
      </c>
      <c r="F20" s="30">
        <v>17254.12</v>
      </c>
      <c r="G20" s="30">
        <v>28715.42</v>
      </c>
      <c r="H20" s="30">
        <v>4271.82</v>
      </c>
      <c r="I20" s="30">
        <v>14398.98</v>
      </c>
      <c r="J20" s="30">
        <v>22764.81</v>
      </c>
      <c r="K20" s="30">
        <v>34337.9</v>
      </c>
      <c r="L20" s="30">
        <v>34324.31</v>
      </c>
      <c r="M20" s="30">
        <v>14115.12</v>
      </c>
      <c r="N20" s="30">
        <v>7966.67</v>
      </c>
      <c r="O20" s="30">
        <f t="shared" si="4"/>
        <v>270042.64999999997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-527.19</v>
      </c>
      <c r="F23" s="30">
        <v>0</v>
      </c>
      <c r="G23" s="30">
        <v>0</v>
      </c>
      <c r="H23" s="30">
        <v>-597.6</v>
      </c>
      <c r="I23" s="30">
        <v>-186.23</v>
      </c>
      <c r="J23" s="30">
        <v>-11514.97</v>
      </c>
      <c r="K23" s="30">
        <v>0</v>
      </c>
      <c r="L23" s="30">
        <v>-185.67</v>
      </c>
      <c r="M23" s="30">
        <v>0</v>
      </c>
      <c r="N23" s="30">
        <v>0</v>
      </c>
      <c r="O23" s="30">
        <f t="shared" si="4"/>
        <v>-13011.66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-46455.2</v>
      </c>
      <c r="C27" s="30">
        <f>+C28+C30+C41+C42+C45-C46</f>
        <v>-43978</v>
      </c>
      <c r="D27" s="30">
        <f t="shared" si="6"/>
        <v>-39962.39</v>
      </c>
      <c r="E27" s="30">
        <f t="shared" si="6"/>
        <v>-6094</v>
      </c>
      <c r="F27" s="30">
        <f t="shared" si="6"/>
        <v>-21463.2</v>
      </c>
      <c r="G27" s="30">
        <f t="shared" si="6"/>
        <v>-39384.4</v>
      </c>
      <c r="H27" s="30">
        <f t="shared" si="6"/>
        <v>-9282.720000000001</v>
      </c>
      <c r="I27" s="30">
        <f t="shared" si="6"/>
        <v>-45562</v>
      </c>
      <c r="J27" s="30">
        <f t="shared" si="6"/>
        <v>-32045.2</v>
      </c>
      <c r="K27" s="30">
        <f t="shared" si="6"/>
        <v>-31020</v>
      </c>
      <c r="L27" s="30">
        <f t="shared" si="6"/>
        <v>-25106.4</v>
      </c>
      <c r="M27" s="30">
        <f t="shared" si="6"/>
        <v>-13798.4</v>
      </c>
      <c r="N27" s="30">
        <f t="shared" si="6"/>
        <v>-12016.4</v>
      </c>
      <c r="O27" s="30">
        <f t="shared" si="6"/>
        <v>-366168.31000000006</v>
      </c>
    </row>
    <row r="28" spans="1:15" ht="18.75" customHeight="1">
      <c r="A28" s="26" t="s">
        <v>40</v>
      </c>
      <c r="B28" s="31">
        <f>+B29</f>
        <v>-46455.2</v>
      </c>
      <c r="C28" s="31">
        <f>+C29</f>
        <v>-43978</v>
      </c>
      <c r="D28" s="31">
        <f aca="true" t="shared" si="7" ref="D28:O28">+D29</f>
        <v>-36251.6</v>
      </c>
      <c r="E28" s="31">
        <f t="shared" si="7"/>
        <v>-6094</v>
      </c>
      <c r="F28" s="31">
        <f t="shared" si="7"/>
        <v>-21463.2</v>
      </c>
      <c r="G28" s="31">
        <f t="shared" si="7"/>
        <v>-39384.4</v>
      </c>
      <c r="H28" s="31">
        <f t="shared" si="7"/>
        <v>-8170.8</v>
      </c>
      <c r="I28" s="31">
        <f t="shared" si="7"/>
        <v>-45562</v>
      </c>
      <c r="J28" s="31">
        <f t="shared" si="7"/>
        <v>-32045.2</v>
      </c>
      <c r="K28" s="31">
        <f t="shared" si="7"/>
        <v>-31020</v>
      </c>
      <c r="L28" s="31">
        <f t="shared" si="7"/>
        <v>-25106.4</v>
      </c>
      <c r="M28" s="31">
        <f t="shared" si="7"/>
        <v>-13798.4</v>
      </c>
      <c r="N28" s="31">
        <f t="shared" si="7"/>
        <v>-12016.4</v>
      </c>
      <c r="O28" s="31">
        <f t="shared" si="7"/>
        <v>-361345.60000000003</v>
      </c>
    </row>
    <row r="29" spans="1:26" ht="18.75" customHeight="1">
      <c r="A29" s="27" t="s">
        <v>41</v>
      </c>
      <c r="B29" s="16">
        <f>ROUND((-B9)*$G$3,2)</f>
        <v>-46455.2</v>
      </c>
      <c r="C29" s="16">
        <f aca="true" t="shared" si="8" ref="C29:N29">ROUND((-C9)*$G$3,2)</f>
        <v>-43978</v>
      </c>
      <c r="D29" s="16">
        <f t="shared" si="8"/>
        <v>-36251.6</v>
      </c>
      <c r="E29" s="16">
        <f t="shared" si="8"/>
        <v>-6094</v>
      </c>
      <c r="F29" s="16">
        <f t="shared" si="8"/>
        <v>-21463.2</v>
      </c>
      <c r="G29" s="16">
        <f t="shared" si="8"/>
        <v>-39384.4</v>
      </c>
      <c r="H29" s="16">
        <f t="shared" si="8"/>
        <v>-8170.8</v>
      </c>
      <c r="I29" s="16">
        <f t="shared" si="8"/>
        <v>-45562</v>
      </c>
      <c r="J29" s="16">
        <f t="shared" si="8"/>
        <v>-32045.2</v>
      </c>
      <c r="K29" s="16">
        <f t="shared" si="8"/>
        <v>-31020</v>
      </c>
      <c r="L29" s="16">
        <f t="shared" si="8"/>
        <v>-25106.4</v>
      </c>
      <c r="M29" s="16">
        <f t="shared" si="8"/>
        <v>-13798.4</v>
      </c>
      <c r="N29" s="16">
        <f t="shared" si="8"/>
        <v>-12016.4</v>
      </c>
      <c r="O29" s="32">
        <f aca="true" t="shared" si="9" ref="O29:O46">SUM(B29:N29)</f>
        <v>-361345.60000000003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-3710.79</v>
      </c>
      <c r="E41" s="35">
        <v>0</v>
      </c>
      <c r="F41" s="35">
        <v>0</v>
      </c>
      <c r="G41" s="35">
        <v>0</v>
      </c>
      <c r="H41" s="35">
        <v>-1111.92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-4822.71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1023401.6800000002</v>
      </c>
      <c r="C44" s="36">
        <f t="shared" si="11"/>
        <v>753944.8200000001</v>
      </c>
      <c r="D44" s="36">
        <f t="shared" si="11"/>
        <v>727552.37</v>
      </c>
      <c r="E44" s="36">
        <f t="shared" si="11"/>
        <v>210619.36000000002</v>
      </c>
      <c r="F44" s="36">
        <f t="shared" si="11"/>
        <v>737816.8200000001</v>
      </c>
      <c r="G44" s="36">
        <f t="shared" si="11"/>
        <v>994624.23</v>
      </c>
      <c r="H44" s="36">
        <f t="shared" si="11"/>
        <v>219896.18</v>
      </c>
      <c r="I44" s="36">
        <f t="shared" si="11"/>
        <v>730179.19</v>
      </c>
      <c r="J44" s="36">
        <f t="shared" si="11"/>
        <v>632300.3800000001</v>
      </c>
      <c r="K44" s="36">
        <f t="shared" si="11"/>
        <v>883458.87</v>
      </c>
      <c r="L44" s="36">
        <f t="shared" si="11"/>
        <v>840607.2499999999</v>
      </c>
      <c r="M44" s="36">
        <f t="shared" si="11"/>
        <v>453755.38</v>
      </c>
      <c r="N44" s="36">
        <f t="shared" si="11"/>
        <v>244290.63</v>
      </c>
      <c r="O44" s="36">
        <f>SUM(B44:N44)</f>
        <v>8452447.159999998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1023401.6699999999</v>
      </c>
      <c r="C50" s="51">
        <f t="shared" si="12"/>
        <v>753944.8300000001</v>
      </c>
      <c r="D50" s="51">
        <f t="shared" si="12"/>
        <v>727552.36</v>
      </c>
      <c r="E50" s="51">
        <f t="shared" si="12"/>
        <v>210619.36</v>
      </c>
      <c r="F50" s="51">
        <f t="shared" si="12"/>
        <v>737816.82</v>
      </c>
      <c r="G50" s="51">
        <f t="shared" si="12"/>
        <v>994624.23</v>
      </c>
      <c r="H50" s="51">
        <f t="shared" si="12"/>
        <v>219896.18</v>
      </c>
      <c r="I50" s="51">
        <f t="shared" si="12"/>
        <v>730179.19</v>
      </c>
      <c r="J50" s="51">
        <f t="shared" si="12"/>
        <v>632300.37</v>
      </c>
      <c r="K50" s="51">
        <f t="shared" si="12"/>
        <v>883458.87</v>
      </c>
      <c r="L50" s="51">
        <f t="shared" si="12"/>
        <v>840607.26</v>
      </c>
      <c r="M50" s="51">
        <f t="shared" si="12"/>
        <v>453755.38</v>
      </c>
      <c r="N50" s="51">
        <f t="shared" si="12"/>
        <v>244290.64</v>
      </c>
      <c r="O50" s="36">
        <f t="shared" si="12"/>
        <v>8452447.159999998</v>
      </c>
      <c r="Q50"/>
    </row>
    <row r="51" spans="1:18" ht="18.75" customHeight="1">
      <c r="A51" s="26" t="s">
        <v>57</v>
      </c>
      <c r="B51" s="51">
        <v>846958.44</v>
      </c>
      <c r="C51" s="51">
        <v>551731.68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1398690.12</v>
      </c>
      <c r="P51"/>
      <c r="Q51"/>
      <c r="R51" s="43"/>
    </row>
    <row r="52" spans="1:16" ht="18.75" customHeight="1">
      <c r="A52" s="26" t="s">
        <v>58</v>
      </c>
      <c r="B52" s="51">
        <v>176443.23</v>
      </c>
      <c r="C52" s="51">
        <v>202213.15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378656.38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727552.36</v>
      </c>
      <c r="E53" s="52">
        <v>0</v>
      </c>
      <c r="F53" s="52">
        <v>0</v>
      </c>
      <c r="G53" s="52">
        <v>0</v>
      </c>
      <c r="H53" s="51">
        <v>219896.18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947448.54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210619.36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210619.36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737816.82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737816.82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994624.23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994624.23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730179.19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730179.19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632300.37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632300.37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883458.87</v>
      </c>
      <c r="L59" s="31">
        <v>840607.26</v>
      </c>
      <c r="M59" s="52">
        <v>0</v>
      </c>
      <c r="N59" s="52">
        <v>0</v>
      </c>
      <c r="O59" s="36">
        <f t="shared" si="13"/>
        <v>1724066.13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453755.38</v>
      </c>
      <c r="N60" s="52">
        <v>0</v>
      </c>
      <c r="O60" s="36">
        <f t="shared" si="13"/>
        <v>453755.38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244290.64</v>
      </c>
      <c r="O61" s="55">
        <f t="shared" si="13"/>
        <v>244290.64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2021-04-27T17:36:21Z</dcterms:modified>
  <cp:category/>
  <cp:version/>
  <cp:contentType/>
  <cp:contentStatus/>
</cp:coreProperties>
</file>