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<sst xmlns="http://schemas.openxmlformats.org/spreadsheetml/2006/main" count="79" uniqueCount="76">
  <si>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</si>
  <si>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</si>
  <si>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</si>
  <si>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</si>
  <si>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</si>
  <si>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</si>
  <si>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</si>
  <si>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</si>
  <si>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</si>
  <si>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</si>
  <si>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</si>
  <si>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</si>
  <si>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</si>
  <si>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</si>
  <si>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</si>
  <si>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</si>
  <si>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</si>
  <si>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</si>
  <si>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</si>
  <si>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</si>
  <si>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</si>
  <si>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</si>
  <si>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</si>
  <si>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</si>
  <si>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</si>
  <si>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</si>
  <si>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</si>
  <si>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</si>
  <si>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</si>
  <si>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</si>
  <si>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</si>
  <si>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</si>
  <si>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</si>
  <si>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</si>
  <si>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</si>
  <si>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</si>
  <si>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</si>
  <si>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</si>
  <si>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</si>
  <si>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</si>
  <si>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</si>
  <si>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</si>
  <si>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</si>
  <si>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</si>
  <si>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</si>
  <si>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</si>
  <si>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</si>
  <si>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</si>
  <si>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</si>
  <si>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</si>
  <si>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</si>
  <si>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</si>
  <si>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</si>
  <si>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</si>
  <si>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</si>
  <si>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</si>
  <si>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</si>
  <si>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</si>
  <si>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</si>
  <si>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</si>
  <si>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</si>
  <si>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</si>
  <si>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</si>
  <si>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</si>
  <si>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</si>
  <si>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</si>
  <si>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</si>
  <si>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</si>
  <si>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</si>
  <si>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</si>
  <si>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</si>
  <si>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</si>
  <si>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</si>
  <si>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17/04/21 - VENCIMENTO 26/04/21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</si>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</sst>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172504</v>
      </c>
      <c r="C7" s="9">
        <f t="shared" si="0"/>
        <v>112095</v>
      </c>
      <c r="D7" s="9">
        <f t="shared" si="0"/>
        <v>136196</v>
      </c>
      <c r="E7" s="9">
        <f t="shared" si="0"/>
        <v>25790</v>
      </c>
      <c r="F7" s="9">
        <f t="shared" si="0"/>
        <v>85088</v>
      </c>
      <c r="G7" s="9">
        <f t="shared" si="0"/>
        <v>139890</v>
      </c>
      <c r="H7" s="9">
        <f t="shared" si="0"/>
        <v>18796</v>
      </c>
      <c r="I7" s="9">
        <f t="shared" si="0"/>
        <v>116009</v>
      </c>
      <c r="J7" s="9">
        <f t="shared" si="0"/>
        <v>107364</v>
      </c>
      <c r="K7" s="9">
        <f t="shared" si="0"/>
        <v>151515</v>
      </c>
      <c r="L7" s="9">
        <f t="shared" si="0"/>
        <v>114346</v>
      </c>
      <c r="M7" s="9">
        <f t="shared" si="0"/>
        <v>48975</v>
      </c>
      <c r="N7" s="9">
        <f t="shared" si="0"/>
        <v>29450</v>
      </c>
      <c r="O7" s="9">
        <f t="shared" si="0"/>
        <v>1258018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8746</v>
      </c>
      <c r="C8" s="11">
        <f t="shared" si="1"/>
        <v>7320</v>
      </c>
      <c r="D8" s="11">
        <f t="shared" si="1"/>
        <v>6648</v>
      </c>
      <c r="E8" s="11">
        <f t="shared" si="1"/>
        <v>1008</v>
      </c>
      <c r="F8" s="11">
        <f t="shared" si="1"/>
        <v>4035</v>
      </c>
      <c r="G8" s="11">
        <f t="shared" si="1"/>
        <v>6242</v>
      </c>
      <c r="H8" s="11">
        <f t="shared" si="1"/>
        <v>1161</v>
      </c>
      <c r="I8" s="11">
        <f t="shared" si="1"/>
        <v>7755</v>
      </c>
      <c r="J8" s="11">
        <f t="shared" si="1"/>
        <v>5625</v>
      </c>
      <c r="K8" s="11">
        <f t="shared" si="1"/>
        <v>5966</v>
      </c>
      <c r="L8" s="11">
        <f t="shared" si="1"/>
        <v>4503</v>
      </c>
      <c r="M8" s="11">
        <f t="shared" si="1"/>
        <v>1975</v>
      </c>
      <c r="N8" s="11">
        <f t="shared" si="1"/>
        <v>1680</v>
      </c>
      <c r="O8" s="11">
        <f t="shared" si="1"/>
        <v>62664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8746</v>
      </c>
      <c r="C9" s="11">
        <v>7320</v>
      </c>
      <c r="D9" s="11">
        <v>6648</v>
      </c>
      <c r="E9" s="11">
        <v>1008</v>
      </c>
      <c r="F9" s="11">
        <v>4035</v>
      </c>
      <c r="G9" s="11">
        <v>6242</v>
      </c>
      <c r="H9" s="11">
        <v>1157</v>
      </c>
      <c r="I9" s="11">
        <v>7755</v>
      </c>
      <c r="J9" s="11">
        <v>5625</v>
      </c>
      <c r="K9" s="11">
        <v>5960</v>
      </c>
      <c r="L9" s="11">
        <v>4503</v>
      </c>
      <c r="M9" s="11">
        <v>1970</v>
      </c>
      <c r="N9" s="11">
        <v>1680</v>
      </c>
      <c r="O9" s="11">
        <f>SUM(B9:N9)</f>
        <v>62649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6</v>
      </c>
      <c r="L10" s="13">
        <v>0</v>
      </c>
      <c r="M10" s="13">
        <v>5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163758</v>
      </c>
      <c r="C11" s="13">
        <v>104775</v>
      </c>
      <c r="D11" s="13">
        <v>129548</v>
      </c>
      <c r="E11" s="13">
        <v>24782</v>
      </c>
      <c r="F11" s="13">
        <v>81053</v>
      </c>
      <c r="G11" s="13">
        <v>133648</v>
      </c>
      <c r="H11" s="13">
        <v>17635</v>
      </c>
      <c r="I11" s="13">
        <v>108254</v>
      </c>
      <c r="J11" s="13">
        <v>101739</v>
      </c>
      <c r="K11" s="13">
        <v>145549</v>
      </c>
      <c r="L11" s="13">
        <v>109843</v>
      </c>
      <c r="M11" s="13">
        <v>47000</v>
      </c>
      <c r="N11" s="13">
        <v>27770</v>
      </c>
      <c r="O11" s="11">
        <f>SUM(B11:N11)</f>
        <v>1195354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1.695041891304569</v>
      </c>
      <c r="C15" s="19">
        <v>1.801249140789332</v>
      </c>
      <c r="D15" s="19">
        <v>1.690291956704837</v>
      </c>
      <c r="E15" s="19">
        <v>1.455430984513318</v>
      </c>
      <c r="F15" s="19">
        <v>2.277122878332575</v>
      </c>
      <c r="G15" s="19">
        <v>2.161362377982664</v>
      </c>
      <c r="H15" s="19">
        <v>2.510667371581254</v>
      </c>
      <c r="I15" s="19">
        <v>1.734018874017244</v>
      </c>
      <c r="J15" s="19">
        <v>1.735416354804222</v>
      </c>
      <c r="K15" s="19">
        <v>1.658648083164418</v>
      </c>
      <c r="L15" s="19">
        <v>1.82895150381124</v>
      </c>
      <c r="M15" s="19">
        <v>1.833015701520937</v>
      </c>
      <c r="N15" s="19">
        <v>1.794084804762836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724220.6800000002</v>
      </c>
      <c r="C17" s="24">
        <f aca="true" t="shared" si="2" ref="C17:N17">C18+C19+C20+C21+C22+C23+C24+C25</f>
        <v>503503.94</v>
      </c>
      <c r="D17" s="24">
        <f t="shared" si="2"/>
        <v>491434.98000000004</v>
      </c>
      <c r="E17" s="24">
        <f t="shared" si="2"/>
        <v>141048.21</v>
      </c>
      <c r="F17" s="24">
        <f t="shared" si="2"/>
        <v>476808.23000000004</v>
      </c>
      <c r="G17" s="24">
        <f t="shared" si="2"/>
        <v>621169.24</v>
      </c>
      <c r="H17" s="24">
        <f t="shared" si="2"/>
        <v>127742.73000000001</v>
      </c>
      <c r="I17" s="24">
        <f t="shared" si="2"/>
        <v>501914.55</v>
      </c>
      <c r="J17" s="24">
        <f t="shared" si="2"/>
        <v>445357.47000000003</v>
      </c>
      <c r="K17" s="24">
        <f t="shared" si="2"/>
        <v>594939.0899999999</v>
      </c>
      <c r="L17" s="24">
        <f t="shared" si="2"/>
        <v>568734.92</v>
      </c>
      <c r="M17" s="24">
        <f t="shared" si="2"/>
        <v>291779.91000000003</v>
      </c>
      <c r="N17" s="24">
        <f t="shared" si="2"/>
        <v>147842.93999999997</v>
      </c>
      <c r="O17" s="24">
        <f>O18+O19+O20+O21+O22+O23+O24+O25</f>
        <v>5636496.889999999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380405.82</v>
      </c>
      <c r="C18" s="30">
        <f t="shared" si="3"/>
        <v>255296.36</v>
      </c>
      <c r="D18" s="30">
        <f t="shared" si="3"/>
        <v>271969.79</v>
      </c>
      <c r="E18" s="30">
        <f t="shared" si="3"/>
        <v>88101.22</v>
      </c>
      <c r="F18" s="30">
        <f t="shared" si="3"/>
        <v>196868.11</v>
      </c>
      <c r="G18" s="30">
        <f t="shared" si="3"/>
        <v>266070.78</v>
      </c>
      <c r="H18" s="30">
        <f t="shared" si="3"/>
        <v>47935.44</v>
      </c>
      <c r="I18" s="30">
        <f t="shared" si="3"/>
        <v>262110.73</v>
      </c>
      <c r="J18" s="30">
        <f t="shared" si="3"/>
        <v>244156.47</v>
      </c>
      <c r="K18" s="30">
        <f t="shared" si="3"/>
        <v>325923.92</v>
      </c>
      <c r="L18" s="30">
        <f t="shared" si="3"/>
        <v>279941.88</v>
      </c>
      <c r="M18" s="30">
        <f t="shared" si="3"/>
        <v>138511.1</v>
      </c>
      <c r="N18" s="30">
        <f t="shared" si="3"/>
        <v>75271.26</v>
      </c>
      <c r="O18" s="30">
        <f aca="true" t="shared" si="4" ref="O18:O25">SUM(B18:N18)</f>
        <v>2832562.8799999994</v>
      </c>
    </row>
    <row r="19" spans="1:23" ht="18.75" customHeight="1">
      <c r="A19" s="26" t="s">
        <v>35</v>
      </c>
      <c r="B19" s="30">
        <f>IF(B15&lt;&gt;0,ROUND((B15-1)*B18,2),0)</f>
        <v>264397.98</v>
      </c>
      <c r="C19" s="30">
        <f aca="true" t="shared" si="5" ref="C19:N19">IF(C15&lt;&gt;0,ROUND((C15-1)*C18,2),0)</f>
        <v>204555.99</v>
      </c>
      <c r="D19" s="30">
        <f t="shared" si="5"/>
        <v>187738.56</v>
      </c>
      <c r="E19" s="30">
        <f t="shared" si="5"/>
        <v>40124.03</v>
      </c>
      <c r="F19" s="30">
        <f t="shared" si="5"/>
        <v>251424.77</v>
      </c>
      <c r="G19" s="30">
        <f t="shared" si="5"/>
        <v>309004.59</v>
      </c>
      <c r="H19" s="30">
        <f t="shared" si="5"/>
        <v>72414.51</v>
      </c>
      <c r="I19" s="30">
        <f t="shared" si="5"/>
        <v>192394.22</v>
      </c>
      <c r="J19" s="30">
        <f t="shared" si="5"/>
        <v>179556.66</v>
      </c>
      <c r="K19" s="30">
        <f t="shared" si="5"/>
        <v>214669.17</v>
      </c>
      <c r="L19" s="30">
        <f t="shared" si="5"/>
        <v>232058.24</v>
      </c>
      <c r="M19" s="30">
        <f t="shared" si="5"/>
        <v>115381.92</v>
      </c>
      <c r="N19" s="30">
        <f t="shared" si="5"/>
        <v>59771.76</v>
      </c>
      <c r="O19" s="30">
        <f t="shared" si="4"/>
        <v>2323492.3999999994</v>
      </c>
      <c r="W19" s="62"/>
    </row>
    <row r="20" spans="1:15" ht="18.75" customHeight="1">
      <c r="A20" s="26" t="s">
        <v>36</v>
      </c>
      <c r="B20" s="30">
        <v>28019.9</v>
      </c>
      <c r="C20" s="30">
        <v>22549.15</v>
      </c>
      <c r="D20" s="30">
        <v>14443</v>
      </c>
      <c r="E20" s="30">
        <v>5072.16</v>
      </c>
      <c r="F20" s="30">
        <v>12260.63</v>
      </c>
      <c r="G20" s="30">
        <v>19004.97</v>
      </c>
      <c r="H20" s="30">
        <v>2802.27</v>
      </c>
      <c r="I20" s="30">
        <v>12316.6</v>
      </c>
      <c r="J20" s="30">
        <v>16491.81</v>
      </c>
      <c r="K20" s="30">
        <v>21503.34</v>
      </c>
      <c r="L20" s="30">
        <v>23906.92</v>
      </c>
      <c r="M20" s="30">
        <v>12652.73</v>
      </c>
      <c r="N20" s="30">
        <v>4447.87</v>
      </c>
      <c r="O20" s="30">
        <f t="shared" si="4"/>
        <v>195471.35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-2993.6</v>
      </c>
      <c r="E23" s="30">
        <v>-702.92</v>
      </c>
      <c r="F23" s="30">
        <v>0</v>
      </c>
      <c r="G23" s="30">
        <v>0</v>
      </c>
      <c r="H23" s="30">
        <v>-398.4</v>
      </c>
      <c r="I23" s="30">
        <v>0</v>
      </c>
      <c r="J23" s="30">
        <v>-8494.65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-12589.57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-38482.4</v>
      </c>
      <c r="C27" s="30">
        <f>+C28+C30+C41+C42+C45-C46</f>
        <v>-32208</v>
      </c>
      <c r="D27" s="30">
        <f t="shared" si="6"/>
        <v>-31581.600000000002</v>
      </c>
      <c r="E27" s="30">
        <f t="shared" si="6"/>
        <v>-4435.2</v>
      </c>
      <c r="F27" s="30">
        <f t="shared" si="6"/>
        <v>-17754</v>
      </c>
      <c r="G27" s="30">
        <f t="shared" si="6"/>
        <v>-27464.8</v>
      </c>
      <c r="H27" s="30">
        <f t="shared" si="6"/>
        <v>-5695.54</v>
      </c>
      <c r="I27" s="30">
        <f t="shared" si="6"/>
        <v>-34122</v>
      </c>
      <c r="J27" s="30">
        <f t="shared" si="6"/>
        <v>-24750</v>
      </c>
      <c r="K27" s="30">
        <f t="shared" si="6"/>
        <v>-26224</v>
      </c>
      <c r="L27" s="30">
        <f t="shared" si="6"/>
        <v>-19813.2</v>
      </c>
      <c r="M27" s="30">
        <f t="shared" si="6"/>
        <v>-8668</v>
      </c>
      <c r="N27" s="30">
        <f t="shared" si="6"/>
        <v>-7392</v>
      </c>
      <c r="O27" s="30">
        <f t="shared" si="6"/>
        <v>-278590.74</v>
      </c>
    </row>
    <row r="28" spans="1:15" ht="18.75" customHeight="1">
      <c r="A28" s="26" t="s">
        <v>40</v>
      </c>
      <c r="B28" s="31">
        <f>+B29</f>
        <v>-38482.4</v>
      </c>
      <c r="C28" s="31">
        <f>+C29</f>
        <v>-32208</v>
      </c>
      <c r="D28" s="31">
        <f aca="true" t="shared" si="7" ref="D28:O28">+D29</f>
        <v>-29251.2</v>
      </c>
      <c r="E28" s="31">
        <f t="shared" si="7"/>
        <v>-4435.2</v>
      </c>
      <c r="F28" s="31">
        <f t="shared" si="7"/>
        <v>-17754</v>
      </c>
      <c r="G28" s="31">
        <f t="shared" si="7"/>
        <v>-27464.8</v>
      </c>
      <c r="H28" s="31">
        <f t="shared" si="7"/>
        <v>-5090.8</v>
      </c>
      <c r="I28" s="31">
        <f t="shared" si="7"/>
        <v>-34122</v>
      </c>
      <c r="J28" s="31">
        <f t="shared" si="7"/>
        <v>-24750</v>
      </c>
      <c r="K28" s="31">
        <f t="shared" si="7"/>
        <v>-26224</v>
      </c>
      <c r="L28" s="31">
        <f t="shared" si="7"/>
        <v>-19813.2</v>
      </c>
      <c r="M28" s="31">
        <f t="shared" si="7"/>
        <v>-8668</v>
      </c>
      <c r="N28" s="31">
        <f t="shared" si="7"/>
        <v>-7392</v>
      </c>
      <c r="O28" s="31">
        <f t="shared" si="7"/>
        <v>-275655.6</v>
      </c>
    </row>
    <row r="29" spans="1:26" ht="18.75" customHeight="1">
      <c r="A29" s="27" t="s">
        <v>41</v>
      </c>
      <c r="B29" s="16">
        <f>ROUND((-B9)*$G$3,2)</f>
        <v>-38482.4</v>
      </c>
      <c r="C29" s="16">
        <f aca="true" t="shared" si="8" ref="C29:N29">ROUND((-C9)*$G$3,2)</f>
        <v>-32208</v>
      </c>
      <c r="D29" s="16">
        <f t="shared" si="8"/>
        <v>-29251.2</v>
      </c>
      <c r="E29" s="16">
        <f t="shared" si="8"/>
        <v>-4435.2</v>
      </c>
      <c r="F29" s="16">
        <f t="shared" si="8"/>
        <v>-17754</v>
      </c>
      <c r="G29" s="16">
        <f t="shared" si="8"/>
        <v>-27464.8</v>
      </c>
      <c r="H29" s="16">
        <f t="shared" si="8"/>
        <v>-5090.8</v>
      </c>
      <c r="I29" s="16">
        <f t="shared" si="8"/>
        <v>-34122</v>
      </c>
      <c r="J29" s="16">
        <f t="shared" si="8"/>
        <v>-24750</v>
      </c>
      <c r="K29" s="16">
        <f t="shared" si="8"/>
        <v>-26224</v>
      </c>
      <c r="L29" s="16">
        <f t="shared" si="8"/>
        <v>-19813.2</v>
      </c>
      <c r="M29" s="16">
        <f t="shared" si="8"/>
        <v>-8668</v>
      </c>
      <c r="N29" s="16">
        <f t="shared" si="8"/>
        <v>-7392</v>
      </c>
      <c r="O29" s="32">
        <f aca="true" t="shared" si="9" ref="O29:O46">SUM(B29:N29)</f>
        <v>-275655.6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-2330.4</v>
      </c>
      <c r="E41" s="35">
        <v>0</v>
      </c>
      <c r="F41" s="35">
        <v>0</v>
      </c>
      <c r="G41" s="35">
        <v>0</v>
      </c>
      <c r="H41" s="35">
        <v>-604.74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-2935.1400000000003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 s="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685738.2800000001</v>
      </c>
      <c r="C44" s="36">
        <f t="shared" si="11"/>
        <v>471295.94</v>
      </c>
      <c r="D44" s="36">
        <f t="shared" si="11"/>
        <v>459853.38000000006</v>
      </c>
      <c r="E44" s="36">
        <f t="shared" si="11"/>
        <v>136613.00999999998</v>
      </c>
      <c r="F44" s="36">
        <f t="shared" si="11"/>
        <v>459054.23000000004</v>
      </c>
      <c r="G44" s="36">
        <f t="shared" si="11"/>
        <v>593704.44</v>
      </c>
      <c r="H44" s="36">
        <f t="shared" si="11"/>
        <v>122047.19000000002</v>
      </c>
      <c r="I44" s="36">
        <f t="shared" si="11"/>
        <v>467792.55</v>
      </c>
      <c r="J44" s="36">
        <f t="shared" si="11"/>
        <v>420607.47000000003</v>
      </c>
      <c r="K44" s="36">
        <f t="shared" si="11"/>
        <v>568715.0899999999</v>
      </c>
      <c r="L44" s="36">
        <f t="shared" si="11"/>
        <v>548921.7200000001</v>
      </c>
      <c r="M44" s="36">
        <f t="shared" si="11"/>
        <v>283111.91000000003</v>
      </c>
      <c r="N44" s="36">
        <f t="shared" si="11"/>
        <v>140450.93999999997</v>
      </c>
      <c r="O44" s="36">
        <f>SUM(B44:N44)</f>
        <v>5357906.15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685738.28</v>
      </c>
      <c r="C50" s="51">
        <f t="shared" si="12"/>
        <v>471295.94</v>
      </c>
      <c r="D50" s="51">
        <f t="shared" si="12"/>
        <v>459853.38</v>
      </c>
      <c r="E50" s="51">
        <f t="shared" si="12"/>
        <v>136613</v>
      </c>
      <c r="F50" s="51">
        <f t="shared" si="12"/>
        <v>459054.22</v>
      </c>
      <c r="G50" s="51">
        <f t="shared" si="12"/>
        <v>593704.44</v>
      </c>
      <c r="H50" s="51">
        <f t="shared" si="12"/>
        <v>122047.18</v>
      </c>
      <c r="I50" s="51">
        <f t="shared" si="12"/>
        <v>467792.56</v>
      </c>
      <c r="J50" s="51">
        <f t="shared" si="12"/>
        <v>420607.48</v>
      </c>
      <c r="K50" s="51">
        <f t="shared" si="12"/>
        <v>568715.08</v>
      </c>
      <c r="L50" s="51">
        <f t="shared" si="12"/>
        <v>548921.72</v>
      </c>
      <c r="M50" s="51">
        <f t="shared" si="12"/>
        <v>283111.9</v>
      </c>
      <c r="N50" s="51">
        <f t="shared" si="12"/>
        <v>140450.93</v>
      </c>
      <c r="O50" s="36">
        <f t="shared" si="12"/>
        <v>5357906.109999999</v>
      </c>
      <c r="Q50"/>
    </row>
    <row r="51" spans="1:18" ht="18.75" customHeight="1">
      <c r="A51" s="26" t="s">
        <v>57</v>
      </c>
      <c r="B51" s="51">
        <v>570479.66</v>
      </c>
      <c r="C51" s="51">
        <v>346811.24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917290.9</v>
      </c>
      <c r="P51"/>
      <c r="Q51"/>
      <c r="R51" s="43"/>
    </row>
    <row r="52" spans="1:16" ht="18.75" customHeight="1">
      <c r="A52" s="26" t="s">
        <v>58</v>
      </c>
      <c r="B52" s="51">
        <v>115258.62</v>
      </c>
      <c r="C52" s="51">
        <v>124484.7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239743.32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459853.38</v>
      </c>
      <c r="E53" s="52">
        <v>0</v>
      </c>
      <c r="F53" s="52">
        <v>0</v>
      </c>
      <c r="G53" s="52">
        <v>0</v>
      </c>
      <c r="H53" s="51">
        <v>122047.18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581900.56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136613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136613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459054.22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459054.22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593704.44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593704.44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467792.56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467792.56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420607.48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420607.48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568715.08</v>
      </c>
      <c r="L59" s="31">
        <v>548921.72</v>
      </c>
      <c r="M59" s="52">
        <v>0</v>
      </c>
      <c r="N59" s="52">
        <v>0</v>
      </c>
      <c r="O59" s="36">
        <f t="shared" si="13"/>
        <v>1117636.7999999998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283111.9</v>
      </c>
      <c r="N60" s="52">
        <v>0</v>
      </c>
      <c r="O60" s="36">
        <f t="shared" si="13"/>
        <v>283111.9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140450.93</v>
      </c>
      <c r="O61" s="55">
        <f t="shared" si="13"/>
        <v>140450.93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2021-04-23T13:36:05Z</dcterms:modified>
  <cp:category/>
  <cp:version/>
  <cp:contentType/>
  <cp:contentStatus/>
</cp:coreProperties>
</file>