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<sst xmlns="http://schemas.openxmlformats.org/spreadsheetml/2006/main" count="79" uniqueCount="76">
  <si>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</si>
  <si>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</si>
  <si>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</si>
  <si>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</si>
  <si>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</si>
  <si>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</si>
  <si>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</si>
  <si>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</si>
  <si>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</si>
  <si>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</si>
  <si>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</si>
  <si>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</si>
  <si>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</si>
  <si>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</si>
  <si>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</si>
  <si>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</si>
  <si>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</si>
  <si>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</si>
  <si>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</si>
  <si>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</si>
  <si>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</si>
  <si>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</si>
  <si>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</si>
  <si>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</si>
  <si>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</si>
  <si>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</si>
  <si>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</si>
  <si>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</si>
  <si>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</si>
  <si>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</si>
  <si>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</si>
  <si>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</si>
  <si>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</si>
  <si>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</si>
  <si>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</si>
  <si>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</si>
  <si>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</si>
  <si>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</si>
  <si>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</si>
  <si>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</si>
  <si>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</si>
  <si>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</si>
  <si>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</si>
  <si>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</si>
  <si>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</si>
  <si>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</si>
  <si>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</si>
  <si>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</si>
  <si>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</si>
  <si>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</si>
  <si>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</si>
  <si>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</si>
  <si>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</si>
  <si>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</si>
  <si>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</si>
  <si>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</si>
  <si>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</si>
  <si>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</si>
  <si>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</si>
  <si>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</si>
  <si>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</si>
  <si>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</si>
  <si>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</si>
  <si>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</si>
  <si>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</si>
  <si>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</si>
  <si>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</si>
  <si>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</si>
  <si>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</si>
  <si>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</si>
  <si>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</si>
  <si>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</si>
  <si>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</si>
  <si>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16/04/21 - VENCIMENTO 26/04/21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</si>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</sst>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261873</v>
      </c>
      <c r="C7" s="9">
        <f t="shared" si="0"/>
        <v>181563</v>
      </c>
      <c r="D7" s="9">
        <f t="shared" si="0"/>
        <v>207328</v>
      </c>
      <c r="E7" s="9">
        <f t="shared" si="0"/>
        <v>39682</v>
      </c>
      <c r="F7" s="9">
        <f t="shared" si="0"/>
        <v>137687</v>
      </c>
      <c r="G7" s="9">
        <f t="shared" si="0"/>
        <v>236757</v>
      </c>
      <c r="H7" s="9">
        <f t="shared" si="0"/>
        <v>34636</v>
      </c>
      <c r="I7" s="9">
        <f t="shared" si="0"/>
        <v>185512</v>
      </c>
      <c r="J7" s="9">
        <f t="shared" si="0"/>
        <v>168571</v>
      </c>
      <c r="K7" s="9">
        <f t="shared" si="0"/>
        <v>238511</v>
      </c>
      <c r="L7" s="9">
        <f t="shared" si="0"/>
        <v>178526</v>
      </c>
      <c r="M7" s="9">
        <f t="shared" si="0"/>
        <v>82818</v>
      </c>
      <c r="N7" s="9">
        <f t="shared" si="0"/>
        <v>52154</v>
      </c>
      <c r="O7" s="9">
        <f t="shared" si="0"/>
        <v>2005618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10705</v>
      </c>
      <c r="C8" s="11">
        <f t="shared" si="1"/>
        <v>9548</v>
      </c>
      <c r="D8" s="11">
        <f t="shared" si="1"/>
        <v>8064</v>
      </c>
      <c r="E8" s="11">
        <f t="shared" si="1"/>
        <v>1295</v>
      </c>
      <c r="F8" s="11">
        <f t="shared" si="1"/>
        <v>5117</v>
      </c>
      <c r="G8" s="11">
        <f t="shared" si="1"/>
        <v>8309</v>
      </c>
      <c r="H8" s="11">
        <f t="shared" si="1"/>
        <v>1665</v>
      </c>
      <c r="I8" s="11">
        <f t="shared" si="1"/>
        <v>10186</v>
      </c>
      <c r="J8" s="11">
        <f t="shared" si="1"/>
        <v>7228</v>
      </c>
      <c r="K8" s="11">
        <f t="shared" si="1"/>
        <v>7259</v>
      </c>
      <c r="L8" s="11">
        <f t="shared" si="1"/>
        <v>5480</v>
      </c>
      <c r="M8" s="11">
        <f t="shared" si="1"/>
        <v>3090</v>
      </c>
      <c r="N8" s="11">
        <f t="shared" si="1"/>
        <v>2591</v>
      </c>
      <c r="O8" s="11">
        <f t="shared" si="1"/>
        <v>80537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10705</v>
      </c>
      <c r="C9" s="11">
        <v>9548</v>
      </c>
      <c r="D9" s="11">
        <v>8064</v>
      </c>
      <c r="E9" s="11">
        <v>1295</v>
      </c>
      <c r="F9" s="11">
        <v>5117</v>
      </c>
      <c r="G9" s="11">
        <v>8309</v>
      </c>
      <c r="H9" s="11">
        <v>1654</v>
      </c>
      <c r="I9" s="11">
        <v>10186</v>
      </c>
      <c r="J9" s="11">
        <v>7228</v>
      </c>
      <c r="K9" s="11">
        <v>7254</v>
      </c>
      <c r="L9" s="11">
        <v>5480</v>
      </c>
      <c r="M9" s="11">
        <v>3086</v>
      </c>
      <c r="N9" s="11">
        <v>2591</v>
      </c>
      <c r="O9" s="11">
        <f>SUM(B9:N9)</f>
        <v>80517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11</v>
      </c>
      <c r="I10" s="13">
        <v>0</v>
      </c>
      <c r="J10" s="13">
        <v>0</v>
      </c>
      <c r="K10" s="13">
        <v>5</v>
      </c>
      <c r="L10" s="13">
        <v>0</v>
      </c>
      <c r="M10" s="13">
        <v>4</v>
      </c>
      <c r="N10" s="13">
        <v>0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251168</v>
      </c>
      <c r="C11" s="13">
        <v>172015</v>
      </c>
      <c r="D11" s="13">
        <v>199264</v>
      </c>
      <c r="E11" s="13">
        <v>38387</v>
      </c>
      <c r="F11" s="13">
        <v>132570</v>
      </c>
      <c r="G11" s="13">
        <v>228448</v>
      </c>
      <c r="H11" s="13">
        <v>32971</v>
      </c>
      <c r="I11" s="13">
        <v>175326</v>
      </c>
      <c r="J11" s="13">
        <v>161343</v>
      </c>
      <c r="K11" s="13">
        <v>231252</v>
      </c>
      <c r="L11" s="13">
        <v>173046</v>
      </c>
      <c r="M11" s="13">
        <v>79728</v>
      </c>
      <c r="N11" s="13">
        <v>49563</v>
      </c>
      <c r="O11" s="11">
        <f>SUM(B11:N11)</f>
        <v>1925081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1.695041891304569</v>
      </c>
      <c r="C15" s="19">
        <v>1.805315132928298</v>
      </c>
      <c r="D15" s="19">
        <v>1.710224604236685</v>
      </c>
      <c r="E15" s="19">
        <v>1.455430984513318</v>
      </c>
      <c r="F15" s="19">
        <v>2.277122878332575</v>
      </c>
      <c r="G15" s="19">
        <v>2.157403825801789</v>
      </c>
      <c r="H15" s="19">
        <v>2.447373234951488</v>
      </c>
      <c r="I15" s="19">
        <v>1.729967417761609</v>
      </c>
      <c r="J15" s="19">
        <v>1.722400700803436</v>
      </c>
      <c r="K15" s="19">
        <v>1.655536183438421</v>
      </c>
      <c r="L15" s="19">
        <v>1.817753850509028</v>
      </c>
      <c r="M15" s="19">
        <v>1.819076408646954</v>
      </c>
      <c r="N15" s="19">
        <v>1.794084804762836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1067614.53</v>
      </c>
      <c r="C17" s="24">
        <f aca="true" t="shared" si="2" ref="C17:N17">C18+C19+C20+C21+C22+C23+C24+C25</f>
        <v>795176.91</v>
      </c>
      <c r="D17" s="24">
        <f t="shared" si="2"/>
        <v>745647.6699999999</v>
      </c>
      <c r="E17" s="24">
        <f t="shared" si="2"/>
        <v>212147.65</v>
      </c>
      <c r="F17" s="24">
        <f t="shared" si="2"/>
        <v>758611.08</v>
      </c>
      <c r="G17" s="24">
        <f t="shared" si="2"/>
        <v>1027190.7999999998</v>
      </c>
      <c r="H17" s="24">
        <f t="shared" si="2"/>
        <v>224410.84</v>
      </c>
      <c r="I17" s="24">
        <f t="shared" si="2"/>
        <v>775180.1400000001</v>
      </c>
      <c r="J17" s="24">
        <f t="shared" si="2"/>
        <v>688654.0099999999</v>
      </c>
      <c r="K17" s="24">
        <f t="shared" si="2"/>
        <v>916055.5499999999</v>
      </c>
      <c r="L17" s="24">
        <f t="shared" si="2"/>
        <v>860792.36</v>
      </c>
      <c r="M17" s="24">
        <f t="shared" si="2"/>
        <v>465707.02</v>
      </c>
      <c r="N17" s="24">
        <f t="shared" si="2"/>
        <v>255361.63999999998</v>
      </c>
      <c r="O17" s="24">
        <f>O18+O19+O20+O21+O22+O23+O24+O25</f>
        <v>8792550.200000001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577482.34</v>
      </c>
      <c r="C18" s="30">
        <f t="shared" si="3"/>
        <v>413509.73</v>
      </c>
      <c r="D18" s="30">
        <f t="shared" si="3"/>
        <v>414013.28</v>
      </c>
      <c r="E18" s="30">
        <f t="shared" si="3"/>
        <v>135557.68</v>
      </c>
      <c r="F18" s="30">
        <f t="shared" si="3"/>
        <v>318566.41</v>
      </c>
      <c r="G18" s="30">
        <f t="shared" si="3"/>
        <v>450311.81</v>
      </c>
      <c r="H18" s="30">
        <f t="shared" si="3"/>
        <v>88332.19</v>
      </c>
      <c r="I18" s="30">
        <f t="shared" si="3"/>
        <v>419145.81</v>
      </c>
      <c r="J18" s="30">
        <f t="shared" si="3"/>
        <v>383347.31</v>
      </c>
      <c r="K18" s="30">
        <f t="shared" si="3"/>
        <v>513061.01</v>
      </c>
      <c r="L18" s="30">
        <f t="shared" si="3"/>
        <v>437067.35</v>
      </c>
      <c r="M18" s="30">
        <f t="shared" si="3"/>
        <v>234225.87</v>
      </c>
      <c r="N18" s="30">
        <f t="shared" si="3"/>
        <v>133300.41</v>
      </c>
      <c r="O18" s="30">
        <f aca="true" t="shared" si="4" ref="O18:O25">SUM(B18:N18)</f>
        <v>4517921.2</v>
      </c>
    </row>
    <row r="19" spans="1:23" ht="18.75" customHeight="1">
      <c r="A19" s="26" t="s">
        <v>35</v>
      </c>
      <c r="B19" s="30">
        <f>IF(B15&lt;&gt;0,ROUND((B15-1)*B18,2),0)</f>
        <v>401374.42</v>
      </c>
      <c r="C19" s="30">
        <f aca="true" t="shared" si="5" ref="C19:N19">IF(C15&lt;&gt;0,ROUND((C15-1)*C18,2),0)</f>
        <v>333005.64</v>
      </c>
      <c r="D19" s="30">
        <f t="shared" si="5"/>
        <v>294042.42</v>
      </c>
      <c r="E19" s="30">
        <f t="shared" si="5"/>
        <v>61737.17</v>
      </c>
      <c r="F19" s="30">
        <f t="shared" si="5"/>
        <v>406848.45</v>
      </c>
      <c r="G19" s="30">
        <f t="shared" si="5"/>
        <v>521192.61</v>
      </c>
      <c r="H19" s="30">
        <f t="shared" si="5"/>
        <v>127849.65</v>
      </c>
      <c r="I19" s="30">
        <f t="shared" si="5"/>
        <v>305962.78</v>
      </c>
      <c r="J19" s="30">
        <f t="shared" si="5"/>
        <v>276930.37</v>
      </c>
      <c r="K19" s="30">
        <f t="shared" si="5"/>
        <v>336330.06</v>
      </c>
      <c r="L19" s="30">
        <f t="shared" si="5"/>
        <v>357413.51</v>
      </c>
      <c r="M19" s="30">
        <f t="shared" si="5"/>
        <v>191848.88</v>
      </c>
      <c r="N19" s="30">
        <f t="shared" si="5"/>
        <v>105851.83</v>
      </c>
      <c r="O19" s="30">
        <f t="shared" si="4"/>
        <v>3720387.79</v>
      </c>
      <c r="W19" s="62"/>
    </row>
    <row r="20" spans="1:15" ht="18.75" customHeight="1">
      <c r="A20" s="26" t="s">
        <v>36</v>
      </c>
      <c r="B20" s="30">
        <v>37360.79</v>
      </c>
      <c r="C20" s="30">
        <v>27559.1</v>
      </c>
      <c r="D20" s="30">
        <v>19372.84</v>
      </c>
      <c r="E20" s="30">
        <v>7277.73</v>
      </c>
      <c r="F20" s="30">
        <v>16941.5</v>
      </c>
      <c r="G20" s="30">
        <v>28802.98</v>
      </c>
      <c r="H20" s="30">
        <v>4236.09</v>
      </c>
      <c r="I20" s="30">
        <v>15164.78</v>
      </c>
      <c r="J20" s="30">
        <v>23601.34</v>
      </c>
      <c r="K20" s="30">
        <v>33821.82</v>
      </c>
      <c r="L20" s="30">
        <v>34040.63</v>
      </c>
      <c r="M20" s="30">
        <v>14398.11</v>
      </c>
      <c r="N20" s="30">
        <v>7857.35</v>
      </c>
      <c r="O20" s="30">
        <f t="shared" si="4"/>
        <v>270435.06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0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-29682.75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-2058.1</v>
      </c>
      <c r="E23" s="30">
        <v>-878.65</v>
      </c>
      <c r="F23" s="30">
        <v>0</v>
      </c>
      <c r="G23" s="30">
        <v>-205.5</v>
      </c>
      <c r="H23" s="30">
        <v>-996</v>
      </c>
      <c r="I23" s="30">
        <v>-186.23</v>
      </c>
      <c r="J23" s="30">
        <v>-8872.19</v>
      </c>
      <c r="K23" s="30">
        <v>0</v>
      </c>
      <c r="L23" s="30">
        <v>-557.01</v>
      </c>
      <c r="M23" s="30">
        <v>0</v>
      </c>
      <c r="N23" s="30">
        <v>0</v>
      </c>
      <c r="O23" s="30">
        <f t="shared" si="4"/>
        <v>-13753.68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6966.11</v>
      </c>
      <c r="O25" s="30">
        <f t="shared" si="4"/>
        <v>306453.48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-47102</v>
      </c>
      <c r="C27" s="30">
        <f>+C28+C30+C41+C42+C45-C46</f>
        <v>-42011.2</v>
      </c>
      <c r="D27" s="30">
        <f t="shared" si="6"/>
        <v>-39083.06</v>
      </c>
      <c r="E27" s="30">
        <f t="shared" si="6"/>
        <v>-5698</v>
      </c>
      <c r="F27" s="30">
        <f t="shared" si="6"/>
        <v>-22514.8</v>
      </c>
      <c r="G27" s="30">
        <f t="shared" si="6"/>
        <v>-36559.6</v>
      </c>
      <c r="H27" s="30">
        <f t="shared" si="6"/>
        <v>-8365.68</v>
      </c>
      <c r="I27" s="30">
        <f t="shared" si="6"/>
        <v>-44818.4</v>
      </c>
      <c r="J27" s="30">
        <f t="shared" si="6"/>
        <v>-31803.2</v>
      </c>
      <c r="K27" s="30">
        <f t="shared" si="6"/>
        <v>-31917.6</v>
      </c>
      <c r="L27" s="30">
        <f t="shared" si="6"/>
        <v>-24112</v>
      </c>
      <c r="M27" s="30">
        <f t="shared" si="6"/>
        <v>-13578.4</v>
      </c>
      <c r="N27" s="30">
        <f t="shared" si="6"/>
        <v>-11400.4</v>
      </c>
      <c r="O27" s="30">
        <f t="shared" si="6"/>
        <v>-358964.33999999997</v>
      </c>
    </row>
    <row r="28" spans="1:15" ht="18.75" customHeight="1">
      <c r="A28" s="26" t="s">
        <v>40</v>
      </c>
      <c r="B28" s="31">
        <f>+B29</f>
        <v>-47102</v>
      </c>
      <c r="C28" s="31">
        <f>+C29</f>
        <v>-42011.2</v>
      </c>
      <c r="D28" s="31">
        <f aca="true" t="shared" si="7" ref="D28:O28">+D29</f>
        <v>-35481.6</v>
      </c>
      <c r="E28" s="31">
        <f t="shared" si="7"/>
        <v>-5698</v>
      </c>
      <c r="F28" s="31">
        <f t="shared" si="7"/>
        <v>-22514.8</v>
      </c>
      <c r="G28" s="31">
        <f t="shared" si="7"/>
        <v>-36559.6</v>
      </c>
      <c r="H28" s="31">
        <f t="shared" si="7"/>
        <v>-7277.6</v>
      </c>
      <c r="I28" s="31">
        <f t="shared" si="7"/>
        <v>-44818.4</v>
      </c>
      <c r="J28" s="31">
        <f t="shared" si="7"/>
        <v>-31803.2</v>
      </c>
      <c r="K28" s="31">
        <f t="shared" si="7"/>
        <v>-31917.6</v>
      </c>
      <c r="L28" s="31">
        <f t="shared" si="7"/>
        <v>-24112</v>
      </c>
      <c r="M28" s="31">
        <f t="shared" si="7"/>
        <v>-13578.4</v>
      </c>
      <c r="N28" s="31">
        <f t="shared" si="7"/>
        <v>-11400.4</v>
      </c>
      <c r="O28" s="31">
        <f t="shared" si="7"/>
        <v>-354274.8</v>
      </c>
    </row>
    <row r="29" spans="1:26" ht="18.75" customHeight="1">
      <c r="A29" s="27" t="s">
        <v>41</v>
      </c>
      <c r="B29" s="16">
        <f>ROUND((-B9)*$G$3,2)</f>
        <v>-47102</v>
      </c>
      <c r="C29" s="16">
        <f aca="true" t="shared" si="8" ref="C29:N29">ROUND((-C9)*$G$3,2)</f>
        <v>-42011.2</v>
      </c>
      <c r="D29" s="16">
        <f t="shared" si="8"/>
        <v>-35481.6</v>
      </c>
      <c r="E29" s="16">
        <f t="shared" si="8"/>
        <v>-5698</v>
      </c>
      <c r="F29" s="16">
        <f t="shared" si="8"/>
        <v>-22514.8</v>
      </c>
      <c r="G29" s="16">
        <f t="shared" si="8"/>
        <v>-36559.6</v>
      </c>
      <c r="H29" s="16">
        <f t="shared" si="8"/>
        <v>-7277.6</v>
      </c>
      <c r="I29" s="16">
        <f t="shared" si="8"/>
        <v>-44818.4</v>
      </c>
      <c r="J29" s="16">
        <f t="shared" si="8"/>
        <v>-31803.2</v>
      </c>
      <c r="K29" s="16">
        <f t="shared" si="8"/>
        <v>-31917.6</v>
      </c>
      <c r="L29" s="16">
        <f t="shared" si="8"/>
        <v>-24112</v>
      </c>
      <c r="M29" s="16">
        <f t="shared" si="8"/>
        <v>-13578.4</v>
      </c>
      <c r="N29" s="16">
        <f t="shared" si="8"/>
        <v>-11400.4</v>
      </c>
      <c r="O29" s="32">
        <f aca="true" t="shared" si="9" ref="O29:O46">SUM(B29:N29)</f>
        <v>-354274.8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-3601.46</v>
      </c>
      <c r="E41" s="35">
        <v>0</v>
      </c>
      <c r="F41" s="35">
        <v>0</v>
      </c>
      <c r="G41" s="35">
        <v>0</v>
      </c>
      <c r="H41" s="35">
        <v>-1088.08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-4689.54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1020512.53</v>
      </c>
      <c r="C44" s="36">
        <f t="shared" si="11"/>
        <v>753165.7100000001</v>
      </c>
      <c r="D44" s="36">
        <f t="shared" si="11"/>
        <v>706564.6099999999</v>
      </c>
      <c r="E44" s="36">
        <f t="shared" si="11"/>
        <v>206449.65</v>
      </c>
      <c r="F44" s="36">
        <f t="shared" si="11"/>
        <v>736096.2799999999</v>
      </c>
      <c r="G44" s="36">
        <f t="shared" si="11"/>
        <v>990631.1999999998</v>
      </c>
      <c r="H44" s="36">
        <f t="shared" si="11"/>
        <v>216045.16</v>
      </c>
      <c r="I44" s="36">
        <f t="shared" si="11"/>
        <v>730361.7400000001</v>
      </c>
      <c r="J44" s="36">
        <f t="shared" si="11"/>
        <v>656850.8099999999</v>
      </c>
      <c r="K44" s="36">
        <f t="shared" si="11"/>
        <v>884137.95</v>
      </c>
      <c r="L44" s="36">
        <f t="shared" si="11"/>
        <v>836680.36</v>
      </c>
      <c r="M44" s="36">
        <f t="shared" si="11"/>
        <v>452128.62</v>
      </c>
      <c r="N44" s="36">
        <f t="shared" si="11"/>
        <v>243961.24</v>
      </c>
      <c r="O44" s="36">
        <f>SUM(B44:N44)</f>
        <v>8433585.86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1020512.53</v>
      </c>
      <c r="C50" s="51">
        <f t="shared" si="12"/>
        <v>753165.71</v>
      </c>
      <c r="D50" s="51">
        <f t="shared" si="12"/>
        <v>706564.61</v>
      </c>
      <c r="E50" s="51">
        <f t="shared" si="12"/>
        <v>206449.65</v>
      </c>
      <c r="F50" s="51">
        <f t="shared" si="12"/>
        <v>736096.28</v>
      </c>
      <c r="G50" s="51">
        <f t="shared" si="12"/>
        <v>990631.21</v>
      </c>
      <c r="H50" s="51">
        <f t="shared" si="12"/>
        <v>216045.16</v>
      </c>
      <c r="I50" s="51">
        <f t="shared" si="12"/>
        <v>730361.75</v>
      </c>
      <c r="J50" s="51">
        <f t="shared" si="12"/>
        <v>656850.81</v>
      </c>
      <c r="K50" s="51">
        <f t="shared" si="12"/>
        <v>884137.95</v>
      </c>
      <c r="L50" s="51">
        <f t="shared" si="12"/>
        <v>836680.36</v>
      </c>
      <c r="M50" s="51">
        <f t="shared" si="12"/>
        <v>452128.62</v>
      </c>
      <c r="N50" s="51">
        <f t="shared" si="12"/>
        <v>243961.24</v>
      </c>
      <c r="O50" s="36">
        <f t="shared" si="12"/>
        <v>8433585.879999999</v>
      </c>
      <c r="Q50"/>
    </row>
    <row r="51" spans="1:18" ht="18.75" customHeight="1">
      <c r="A51" s="26" t="s">
        <v>57</v>
      </c>
      <c r="B51" s="51">
        <v>844592.81</v>
      </c>
      <c r="C51" s="51">
        <v>551166.82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1395759.63</v>
      </c>
      <c r="P51"/>
      <c r="Q51"/>
      <c r="R51" s="43"/>
    </row>
    <row r="52" spans="1:16" ht="18.75" customHeight="1">
      <c r="A52" s="26" t="s">
        <v>58</v>
      </c>
      <c r="B52" s="51">
        <v>175919.72</v>
      </c>
      <c r="C52" s="51">
        <v>201998.89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377918.61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706564.61</v>
      </c>
      <c r="E53" s="52">
        <v>0</v>
      </c>
      <c r="F53" s="52">
        <v>0</v>
      </c>
      <c r="G53" s="52">
        <v>0</v>
      </c>
      <c r="H53" s="51">
        <v>216045.16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922609.77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206449.65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206449.65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736096.28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736096.28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990631.21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990631.21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730361.75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730361.75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656850.81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656850.81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884137.95</v>
      </c>
      <c r="L59" s="31">
        <v>836680.36</v>
      </c>
      <c r="M59" s="52">
        <v>0</v>
      </c>
      <c r="N59" s="52">
        <v>0</v>
      </c>
      <c r="O59" s="36">
        <f t="shared" si="13"/>
        <v>1720818.31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452128.62</v>
      </c>
      <c r="N60" s="52">
        <v>0</v>
      </c>
      <c r="O60" s="36">
        <f t="shared" si="13"/>
        <v>452128.62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243961.24</v>
      </c>
      <c r="O61" s="55">
        <f t="shared" si="13"/>
        <v>243961.24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2021-04-23T13:27:17Z</dcterms:modified>
  <cp:category/>
  <cp:version/>
  <cp:contentType/>
  <cp:contentStatus/>
</cp:coreProperties>
</file>