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<sst xmlns="http://schemas.openxmlformats.org/spreadsheetml/2006/main" count="79" uniqueCount="76">
  <si>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</si>
  <si>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</si>
  <si>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</si>
  <si>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</si>
  <si>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</si>
  <si>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</si>
  <si>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</si>
  <si>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</si>
  <si>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</si>
  <si>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</si>
  <si>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</si>
  <si>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</si>
  <si>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</si>
  <si>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</si>
  <si>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</si>
  <si>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</si>
  <si>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</si>
  <si>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</si>
  <si>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</si>
  <si>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</si>
  <si>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</si>
  <si>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</si>
  <si>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</si>
  <si>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</si>
  <si>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</si>
  <si>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</si>
  <si>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</si>
  <si>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</si>
  <si>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</si>
  <si>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</si>
  <si>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</si>
  <si>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</si>
  <si>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</si>
  <si>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</si>
  <si>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</si>
  <si>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</si>
  <si>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</si>
  <si>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</si>
  <si>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</si>
  <si>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</si>
  <si>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</si>
  <si>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</si>
  <si>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</si>
  <si>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</si>
  <si>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</si>
  <si>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</si>
  <si>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</si>
  <si>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</si>
  <si>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</si>
  <si>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</si>
  <si>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</si>
  <si>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</si>
  <si>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</si>
  <si>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</si>
  <si>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</si>
  <si>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</si>
  <si>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</si>
  <si>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</si>
  <si>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</si>
  <si>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</si>
  <si>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</si>
  <si>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</si>
  <si>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</si>
  <si>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</si>
  <si>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</si>
  <si>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</si>
  <si>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</si>
  <si>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</si>
  <si>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</si>
  <si>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</si>
  <si>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</si>
  <si>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</si>
  <si>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</si>
  <si>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15/04/21 - VENCIMENTO 23/04/21</t>
  </si>
  <si>
    <t>5.3. Revisão de Remuneração pelo Transporte Coletivo (1)</t>
  </si>
  <si>
    <t>Nota: (1) Revisões do período de 17/03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</si>
</sst>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256192</v>
      </c>
      <c r="C7" s="9">
        <f t="shared" si="0"/>
        <v>179305</v>
      </c>
      <c r="D7" s="9">
        <f t="shared" si="0"/>
        <v>205827</v>
      </c>
      <c r="E7" s="9">
        <f t="shared" si="0"/>
        <v>39258</v>
      </c>
      <c r="F7" s="9">
        <f t="shared" si="0"/>
        <v>120085</v>
      </c>
      <c r="G7" s="9">
        <f t="shared" si="0"/>
        <v>234138</v>
      </c>
      <c r="H7" s="9">
        <f t="shared" si="0"/>
        <v>35010</v>
      </c>
      <c r="I7" s="9">
        <f t="shared" si="0"/>
        <v>185421</v>
      </c>
      <c r="J7" s="9">
        <f t="shared" si="0"/>
        <v>164864</v>
      </c>
      <c r="K7" s="9">
        <f t="shared" si="0"/>
        <v>234981</v>
      </c>
      <c r="L7" s="9">
        <f t="shared" si="0"/>
        <v>175700</v>
      </c>
      <c r="M7" s="9">
        <f t="shared" si="0"/>
        <v>81999</v>
      </c>
      <c r="N7" s="9">
        <f t="shared" si="0"/>
        <v>51542</v>
      </c>
      <c r="O7" s="9">
        <f t="shared" si="0"/>
        <v>1964322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9670</v>
      </c>
      <c r="C8" s="11">
        <f t="shared" si="1"/>
        <v>8756</v>
      </c>
      <c r="D8" s="11">
        <f t="shared" si="1"/>
        <v>7279</v>
      </c>
      <c r="E8" s="11">
        <f t="shared" si="1"/>
        <v>1159</v>
      </c>
      <c r="F8" s="11">
        <f t="shared" si="1"/>
        <v>3897</v>
      </c>
      <c r="G8" s="11">
        <f t="shared" si="1"/>
        <v>7805</v>
      </c>
      <c r="H8" s="11">
        <f t="shared" si="1"/>
        <v>1704</v>
      </c>
      <c r="I8" s="11">
        <f t="shared" si="1"/>
        <v>9588</v>
      </c>
      <c r="J8" s="11">
        <f t="shared" si="1"/>
        <v>6619</v>
      </c>
      <c r="K8" s="11">
        <f t="shared" si="1"/>
        <v>6551</v>
      </c>
      <c r="L8" s="11">
        <f t="shared" si="1"/>
        <v>5067</v>
      </c>
      <c r="M8" s="11">
        <f t="shared" si="1"/>
        <v>2913</v>
      </c>
      <c r="N8" s="11">
        <f t="shared" si="1"/>
        <v>2362</v>
      </c>
      <c r="O8" s="11">
        <f t="shared" si="1"/>
        <v>73370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9670</v>
      </c>
      <c r="C9" s="11">
        <v>8756</v>
      </c>
      <c r="D9" s="11">
        <v>7279</v>
      </c>
      <c r="E9" s="11">
        <v>1159</v>
      </c>
      <c r="F9" s="11">
        <v>3897</v>
      </c>
      <c r="G9" s="11">
        <v>7805</v>
      </c>
      <c r="H9" s="11">
        <v>1696</v>
      </c>
      <c r="I9" s="11">
        <v>9587</v>
      </c>
      <c r="J9" s="11">
        <v>6619</v>
      </c>
      <c r="K9" s="11">
        <v>6545</v>
      </c>
      <c r="L9" s="11">
        <v>5067</v>
      </c>
      <c r="M9" s="11">
        <v>2909</v>
      </c>
      <c r="N9" s="11">
        <v>2362</v>
      </c>
      <c r="O9" s="11">
        <f>SUM(B9:N9)</f>
        <v>73351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1</v>
      </c>
      <c r="J10" s="13">
        <v>0</v>
      </c>
      <c r="K10" s="13">
        <v>6</v>
      </c>
      <c r="L10" s="13">
        <v>0</v>
      </c>
      <c r="M10" s="13">
        <v>4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246522</v>
      </c>
      <c r="C11" s="13">
        <v>170549</v>
      </c>
      <c r="D11" s="13">
        <v>198548</v>
      </c>
      <c r="E11" s="13">
        <v>38099</v>
      </c>
      <c r="F11" s="13">
        <v>116188</v>
      </c>
      <c r="G11" s="13">
        <v>226333</v>
      </c>
      <c r="H11" s="13">
        <v>33306</v>
      </c>
      <c r="I11" s="13">
        <v>175833</v>
      </c>
      <c r="J11" s="13">
        <v>158245</v>
      </c>
      <c r="K11" s="13">
        <v>228430</v>
      </c>
      <c r="L11" s="13">
        <v>170633</v>
      </c>
      <c r="M11" s="13">
        <v>79086</v>
      </c>
      <c r="N11" s="13">
        <v>49180</v>
      </c>
      <c r="O11" s="11">
        <f>SUM(B11:N11)</f>
        <v>1890952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1.72530870159128</v>
      </c>
      <c r="C15" s="19">
        <v>1.830953800714898</v>
      </c>
      <c r="D15" s="19">
        <v>1.74424592054404</v>
      </c>
      <c r="E15" s="19">
        <v>1.442877453162163</v>
      </c>
      <c r="F15" s="19">
        <v>2.550837419577924</v>
      </c>
      <c r="G15" s="19">
        <v>2.190330192776822</v>
      </c>
      <c r="H15" s="19">
        <v>2.463781219980926</v>
      </c>
      <c r="I15" s="19">
        <v>1.728340039668332</v>
      </c>
      <c r="J15" s="19">
        <v>1.724724208375294</v>
      </c>
      <c r="K15" s="19">
        <v>1.679189572045633</v>
      </c>
      <c r="L15" s="19">
        <v>1.834664034099436</v>
      </c>
      <c r="M15" s="19">
        <v>1.836675107741149</v>
      </c>
      <c r="N15" s="19">
        <v>1.817304393604838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1063218.73</v>
      </c>
      <c r="C17" s="24">
        <f aca="true" t="shared" si="2" ref="C17:N17">C18+C19+C20+C21+C22+C23+C24+C25</f>
        <v>796435.92</v>
      </c>
      <c r="D17" s="24">
        <f t="shared" si="2"/>
        <v>755854.5499999999</v>
      </c>
      <c r="E17" s="24">
        <f t="shared" si="2"/>
        <v>207949.16</v>
      </c>
      <c r="F17" s="24">
        <f t="shared" si="2"/>
        <v>741887.95</v>
      </c>
      <c r="G17" s="24">
        <f t="shared" si="2"/>
        <v>1031371.2799999998</v>
      </c>
      <c r="H17" s="24">
        <f t="shared" si="2"/>
        <v>228572.83</v>
      </c>
      <c r="I17" s="24">
        <f t="shared" si="2"/>
        <v>773176.6599999999</v>
      </c>
      <c r="J17" s="24">
        <f t="shared" si="2"/>
        <v>672678.09</v>
      </c>
      <c r="K17" s="24">
        <f t="shared" si="2"/>
        <v>915614.0099999999</v>
      </c>
      <c r="L17" s="24">
        <f t="shared" si="2"/>
        <v>854773.9899999999</v>
      </c>
      <c r="M17" s="24">
        <f t="shared" si="2"/>
        <v>465793.43000000005</v>
      </c>
      <c r="N17" s="24">
        <f t="shared" si="2"/>
        <v>255578.45</v>
      </c>
      <c r="O17" s="24">
        <f>O18+O19+O20+O21+O22+O23+O24+O25</f>
        <v>8762905.05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564954.6</v>
      </c>
      <c r="C18" s="30">
        <f t="shared" si="3"/>
        <v>408367.14</v>
      </c>
      <c r="D18" s="30">
        <f t="shared" si="3"/>
        <v>411015.94</v>
      </c>
      <c r="E18" s="30">
        <f t="shared" si="3"/>
        <v>134109.25</v>
      </c>
      <c r="F18" s="30">
        <f t="shared" si="3"/>
        <v>277840.66</v>
      </c>
      <c r="G18" s="30">
        <f t="shared" si="3"/>
        <v>445330.48</v>
      </c>
      <c r="H18" s="30">
        <f t="shared" si="3"/>
        <v>89286</v>
      </c>
      <c r="I18" s="30">
        <f t="shared" si="3"/>
        <v>418940.21</v>
      </c>
      <c r="J18" s="30">
        <f t="shared" si="3"/>
        <v>374917.22</v>
      </c>
      <c r="K18" s="30">
        <f t="shared" si="3"/>
        <v>505467.63</v>
      </c>
      <c r="L18" s="30">
        <f t="shared" si="3"/>
        <v>430148.74</v>
      </c>
      <c r="M18" s="30">
        <f t="shared" si="3"/>
        <v>231909.57</v>
      </c>
      <c r="N18" s="30">
        <f t="shared" si="3"/>
        <v>131736.2</v>
      </c>
      <c r="O18" s="30">
        <f aca="true" t="shared" si="4" ref="O18:O25">SUM(B18:N18)</f>
        <v>4424023.640000001</v>
      </c>
    </row>
    <row r="19" spans="1:23" ht="18.75" customHeight="1">
      <c r="A19" s="26" t="s">
        <v>35</v>
      </c>
      <c r="B19" s="30">
        <f>IF(B15&lt;&gt;0,ROUND((B15-1)*B18,2),0)</f>
        <v>409766.49</v>
      </c>
      <c r="C19" s="30">
        <f aca="true" t="shared" si="5" ref="C19:N19">IF(C15&lt;&gt;0,ROUND((C15-1)*C18,2),0)</f>
        <v>339334.23</v>
      </c>
      <c r="D19" s="30">
        <f t="shared" si="5"/>
        <v>305896.94</v>
      </c>
      <c r="E19" s="30">
        <f t="shared" si="5"/>
        <v>59393.96</v>
      </c>
      <c r="F19" s="30">
        <f t="shared" si="5"/>
        <v>430885.69</v>
      </c>
      <c r="G19" s="30">
        <f t="shared" si="5"/>
        <v>530090.32</v>
      </c>
      <c r="H19" s="30">
        <f t="shared" si="5"/>
        <v>130695.17</v>
      </c>
      <c r="I19" s="30">
        <f t="shared" si="5"/>
        <v>305130.93</v>
      </c>
      <c r="J19" s="30">
        <f t="shared" si="5"/>
        <v>271711.59</v>
      </c>
      <c r="K19" s="30">
        <f t="shared" si="5"/>
        <v>343308.34</v>
      </c>
      <c r="L19" s="30">
        <f t="shared" si="5"/>
        <v>359029.68</v>
      </c>
      <c r="M19" s="30">
        <f t="shared" si="5"/>
        <v>194032.96</v>
      </c>
      <c r="N19" s="30">
        <f t="shared" si="5"/>
        <v>107668.58</v>
      </c>
      <c r="O19" s="30">
        <f t="shared" si="4"/>
        <v>3786944.88</v>
      </c>
      <c r="W19" s="62"/>
    </row>
    <row r="20" spans="1:15" ht="18.75" customHeight="1">
      <c r="A20" s="26" t="s">
        <v>36</v>
      </c>
      <c r="B20" s="30">
        <v>37100.66</v>
      </c>
      <c r="C20" s="30">
        <v>27632.11</v>
      </c>
      <c r="D20" s="30">
        <v>19599.94</v>
      </c>
      <c r="E20" s="30">
        <v>7222.34</v>
      </c>
      <c r="F20" s="30">
        <v>16906.88</v>
      </c>
      <c r="G20" s="30">
        <v>28861.58</v>
      </c>
      <c r="H20" s="30">
        <v>4200.35</v>
      </c>
      <c r="I20" s="30">
        <v>14571.21</v>
      </c>
      <c r="J20" s="30">
        <v>22784.45</v>
      </c>
      <c r="K20" s="30">
        <v>33995.38</v>
      </c>
      <c r="L20" s="30">
        <v>33881.71</v>
      </c>
      <c r="M20" s="30">
        <v>14616.74</v>
      </c>
      <c r="N20" s="30">
        <v>7821.62</v>
      </c>
      <c r="O20" s="30">
        <f t="shared" si="4"/>
        <v>269194.97000000003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-935.5</v>
      </c>
      <c r="E23" s="30">
        <v>-1230.11</v>
      </c>
      <c r="F23" s="30">
        <v>0</v>
      </c>
      <c r="G23" s="30">
        <v>0</v>
      </c>
      <c r="H23" s="30">
        <v>-597.6</v>
      </c>
      <c r="I23" s="30">
        <v>-558.69</v>
      </c>
      <c r="J23" s="30">
        <v>-10382.35</v>
      </c>
      <c r="K23" s="30">
        <v>0</v>
      </c>
      <c r="L23" s="30">
        <v>-1114.02</v>
      </c>
      <c r="M23" s="30">
        <v>0</v>
      </c>
      <c r="N23" s="30">
        <v>0</v>
      </c>
      <c r="O23" s="30">
        <f t="shared" si="4"/>
        <v>-14818.27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-42548</v>
      </c>
      <c r="C27" s="30">
        <f>+C28+C30+C41+C42+C45-C46</f>
        <v>-38526.4</v>
      </c>
      <c r="D27" s="30">
        <f t="shared" si="6"/>
        <v>-35680.09</v>
      </c>
      <c r="E27" s="30">
        <f t="shared" si="6"/>
        <v>-5773.6</v>
      </c>
      <c r="F27" s="30">
        <f t="shared" si="6"/>
        <v>-17146.8</v>
      </c>
      <c r="G27" s="30">
        <f t="shared" si="6"/>
        <v>-34342</v>
      </c>
      <c r="H27" s="30">
        <f t="shared" si="6"/>
        <v>-8571.289999999999</v>
      </c>
      <c r="I27" s="30">
        <f t="shared" si="6"/>
        <v>-42182.8</v>
      </c>
      <c r="J27" s="30">
        <f t="shared" si="6"/>
        <v>-29123.6</v>
      </c>
      <c r="K27" s="30">
        <f t="shared" si="6"/>
        <v>-28798</v>
      </c>
      <c r="L27" s="30">
        <f t="shared" si="6"/>
        <v>-22294.8</v>
      </c>
      <c r="M27" s="30">
        <f t="shared" si="6"/>
        <v>-12799.6</v>
      </c>
      <c r="N27" s="30">
        <f t="shared" si="6"/>
        <v>-10392.8</v>
      </c>
      <c r="O27" s="30">
        <f t="shared" si="6"/>
        <v>-328179.7799999999</v>
      </c>
    </row>
    <row r="28" spans="1:15" ht="18.75" customHeight="1">
      <c r="A28" s="26" t="s">
        <v>40</v>
      </c>
      <c r="B28" s="31">
        <f>+B29</f>
        <v>-42548</v>
      </c>
      <c r="C28" s="31">
        <f>+C29</f>
        <v>-38526.4</v>
      </c>
      <c r="D28" s="31">
        <f aca="true" t="shared" si="7" ref="D28:O28">+D29</f>
        <v>-32027.6</v>
      </c>
      <c r="E28" s="31">
        <f t="shared" si="7"/>
        <v>-5099.6</v>
      </c>
      <c r="F28" s="31">
        <f t="shared" si="7"/>
        <v>-17146.8</v>
      </c>
      <c r="G28" s="31">
        <f t="shared" si="7"/>
        <v>-34342</v>
      </c>
      <c r="H28" s="31">
        <f t="shared" si="7"/>
        <v>-7462.4</v>
      </c>
      <c r="I28" s="31">
        <f t="shared" si="7"/>
        <v>-42182.8</v>
      </c>
      <c r="J28" s="31">
        <f t="shared" si="7"/>
        <v>-29123.6</v>
      </c>
      <c r="K28" s="31">
        <f t="shared" si="7"/>
        <v>-28798</v>
      </c>
      <c r="L28" s="31">
        <f t="shared" si="7"/>
        <v>-22294.8</v>
      </c>
      <c r="M28" s="31">
        <f t="shared" si="7"/>
        <v>-12799.6</v>
      </c>
      <c r="N28" s="31">
        <f t="shared" si="7"/>
        <v>-10392.8</v>
      </c>
      <c r="O28" s="31">
        <f t="shared" si="7"/>
        <v>-322744.3999999999</v>
      </c>
    </row>
    <row r="29" spans="1:26" ht="18.75" customHeight="1">
      <c r="A29" s="27" t="s">
        <v>41</v>
      </c>
      <c r="B29" s="16">
        <f>ROUND((-B9)*$G$3,2)</f>
        <v>-42548</v>
      </c>
      <c r="C29" s="16">
        <f aca="true" t="shared" si="8" ref="C29:N29">ROUND((-C9)*$G$3,2)</f>
        <v>-38526.4</v>
      </c>
      <c r="D29" s="16">
        <f t="shared" si="8"/>
        <v>-32027.6</v>
      </c>
      <c r="E29" s="16">
        <f t="shared" si="8"/>
        <v>-5099.6</v>
      </c>
      <c r="F29" s="16">
        <f t="shared" si="8"/>
        <v>-17146.8</v>
      </c>
      <c r="G29" s="16">
        <f t="shared" si="8"/>
        <v>-34342</v>
      </c>
      <c r="H29" s="16">
        <f t="shared" si="8"/>
        <v>-7462.4</v>
      </c>
      <c r="I29" s="16">
        <f t="shared" si="8"/>
        <v>-42182.8</v>
      </c>
      <c r="J29" s="16">
        <f t="shared" si="8"/>
        <v>-29123.6</v>
      </c>
      <c r="K29" s="16">
        <f t="shared" si="8"/>
        <v>-28798</v>
      </c>
      <c r="L29" s="16">
        <f t="shared" si="8"/>
        <v>-22294.8</v>
      </c>
      <c r="M29" s="16">
        <f t="shared" si="8"/>
        <v>-12799.6</v>
      </c>
      <c r="N29" s="16">
        <f t="shared" si="8"/>
        <v>-10392.8</v>
      </c>
      <c r="O29" s="32">
        <f aca="true" t="shared" si="9" ref="O29:O46">SUM(B29:N29)</f>
        <v>-322744.3999999999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-674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-674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-674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-674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-3652.49</v>
      </c>
      <c r="E41" s="35">
        <v>0</v>
      </c>
      <c r="F41" s="35">
        <v>0</v>
      </c>
      <c r="G41" s="35">
        <v>0</v>
      </c>
      <c r="H41" s="35">
        <v>-1108.89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-4761.38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1020670.73</v>
      </c>
      <c r="C44" s="36">
        <f t="shared" si="11"/>
        <v>757909.52</v>
      </c>
      <c r="D44" s="36">
        <f t="shared" si="11"/>
        <v>720174.46</v>
      </c>
      <c r="E44" s="36">
        <f t="shared" si="11"/>
        <v>202175.56</v>
      </c>
      <c r="F44" s="36">
        <f t="shared" si="11"/>
        <v>724741.1499999999</v>
      </c>
      <c r="G44" s="36">
        <f t="shared" si="11"/>
        <v>997029.2799999998</v>
      </c>
      <c r="H44" s="36">
        <f t="shared" si="11"/>
        <v>220001.53999999998</v>
      </c>
      <c r="I44" s="36">
        <f t="shared" si="11"/>
        <v>730993.8599999999</v>
      </c>
      <c r="J44" s="36">
        <f t="shared" si="11"/>
        <v>643554.49</v>
      </c>
      <c r="K44" s="36">
        <f t="shared" si="11"/>
        <v>886816.0099999999</v>
      </c>
      <c r="L44" s="36">
        <f t="shared" si="11"/>
        <v>832479.1899999998</v>
      </c>
      <c r="M44" s="36">
        <f t="shared" si="11"/>
        <v>452993.8300000001</v>
      </c>
      <c r="N44" s="36">
        <f t="shared" si="11"/>
        <v>245185.65000000002</v>
      </c>
      <c r="O44" s="36">
        <f>SUM(B44:N44)</f>
        <v>8434725.27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1020670.73</v>
      </c>
      <c r="C50" s="51">
        <f t="shared" si="12"/>
        <v>757909.51</v>
      </c>
      <c r="D50" s="51">
        <f t="shared" si="12"/>
        <v>720174.45</v>
      </c>
      <c r="E50" s="51">
        <f t="shared" si="12"/>
        <v>202175.57</v>
      </c>
      <c r="F50" s="51">
        <f t="shared" si="12"/>
        <v>724741.16</v>
      </c>
      <c r="G50" s="51">
        <f t="shared" si="12"/>
        <v>997029.27</v>
      </c>
      <c r="H50" s="51">
        <f t="shared" si="12"/>
        <v>220001.55</v>
      </c>
      <c r="I50" s="51">
        <f t="shared" si="12"/>
        <v>730993.85</v>
      </c>
      <c r="J50" s="51">
        <f t="shared" si="12"/>
        <v>643554.49</v>
      </c>
      <c r="K50" s="51">
        <f t="shared" si="12"/>
        <v>886816.01</v>
      </c>
      <c r="L50" s="51">
        <f t="shared" si="12"/>
        <v>832479.19</v>
      </c>
      <c r="M50" s="51">
        <f t="shared" si="12"/>
        <v>452993.84</v>
      </c>
      <c r="N50" s="51">
        <f t="shared" si="12"/>
        <v>245185.64</v>
      </c>
      <c r="O50" s="36">
        <f t="shared" si="12"/>
        <v>8434725.26</v>
      </c>
      <c r="Q50"/>
    </row>
    <row r="51" spans="1:18" ht="18.75" customHeight="1">
      <c r="A51" s="26" t="s">
        <v>57</v>
      </c>
      <c r="B51" s="51">
        <v>844722.35</v>
      </c>
      <c r="C51" s="51">
        <v>554606.08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1399328.43</v>
      </c>
      <c r="P51"/>
      <c r="Q51"/>
      <c r="R51" s="43"/>
    </row>
    <row r="52" spans="1:16" ht="18.75" customHeight="1">
      <c r="A52" s="26" t="s">
        <v>58</v>
      </c>
      <c r="B52" s="51">
        <v>175948.38</v>
      </c>
      <c r="C52" s="51">
        <v>203303.43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379251.81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720174.45</v>
      </c>
      <c r="E53" s="52">
        <v>0</v>
      </c>
      <c r="F53" s="52">
        <v>0</v>
      </c>
      <c r="G53" s="52">
        <v>0</v>
      </c>
      <c r="H53" s="51">
        <v>220001.55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940176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202175.57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202175.57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724741.16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724741.16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997029.27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997029.27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730993.85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730993.85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643554.49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643554.49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886816.01</v>
      </c>
      <c r="L59" s="31">
        <v>832479.19</v>
      </c>
      <c r="M59" s="52">
        <v>0</v>
      </c>
      <c r="N59" s="52">
        <v>0</v>
      </c>
      <c r="O59" s="36">
        <f t="shared" si="13"/>
        <v>1719295.2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452993.84</v>
      </c>
      <c r="N60" s="52">
        <v>0</v>
      </c>
      <c r="O60" s="36">
        <f t="shared" si="13"/>
        <v>452993.84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245185.64</v>
      </c>
      <c r="O61" s="55">
        <f t="shared" si="13"/>
        <v>245185.64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2021-04-22T14:13:58Z</dcterms:modified>
  <cp:category/>
  <cp:version/>
  <cp:contentType/>
  <cp:contentStatus/>
</cp:coreProperties>
</file>