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<sst xmlns="http://schemas.openxmlformats.org/spreadsheetml/2006/main" count="79" uniqueCount="76">
  <si>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</si>
  <si>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</si>
  <si>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</si>
  <si>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</si>
  <si>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</si>
  <si>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</si>
  <si>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</si>
  <si>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</si>
  <si>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</si>
  <si>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</si>
  <si>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</si>
  <si>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</si>
  <si>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</si>
  <si>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</si>
  <si>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</si>
  <si>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</si>
  <si>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</si>
  <si>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</si>
  <si>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</si>
  <si>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</si>
  <si>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</si>
  <si>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</si>
  <si>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</si>
  <si>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</si>
  <si>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</si>
  <si>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</si>
  <si>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</si>
  <si>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</si>
  <si>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</si>
  <si>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</si>
  <si>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</si>
  <si>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</si>
  <si>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</si>
  <si>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</si>
  <si>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</si>
  <si>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</si>
  <si>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</si>
  <si>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</si>
  <si>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</si>
  <si>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</si>
  <si>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</si>
  <si>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</si>
  <si>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</si>
  <si>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</si>
  <si>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</si>
  <si>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</si>
  <si>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</si>
  <si>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</si>
  <si>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</si>
  <si>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</si>
  <si>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</si>
  <si>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</si>
  <si>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</si>
  <si>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</si>
  <si>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</si>
  <si>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</si>
  <si>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</si>
  <si>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</si>
  <si>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</si>
  <si>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</si>
  <si>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</si>
  <si>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</si>
  <si>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</si>
  <si>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</si>
  <si>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</si>
  <si>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</si>
  <si>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</si>
  <si>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</si>
  <si>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</si>
  <si>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</si>
  <si>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</si>
  <si>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</si>
  <si>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</si>
  <si>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14/04/21 - VENCIMENTO 22/04/21</t>
  </si>
  <si>
    <t>5.3. Revisão de Remuneração pelo Transporte Coletivo (1)</t>
  </si>
  <si>
    <t>Nota: (1) Revisões do período de 17/03 a 03/12/20, lotes D3 e D7; revisões de 17/03 a 30/11/20, lote D10; e revisão do fator de transição de 02/04/21, todos os lotes.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</si>
</sst>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256128</v>
      </c>
      <c r="C7" s="9">
        <f t="shared" si="0"/>
        <v>179007</v>
      </c>
      <c r="D7" s="9">
        <f t="shared" si="0"/>
        <v>206323</v>
      </c>
      <c r="E7" s="9">
        <f t="shared" si="0"/>
        <v>39000</v>
      </c>
      <c r="F7" s="9">
        <f t="shared" si="0"/>
        <v>130920</v>
      </c>
      <c r="G7" s="9">
        <f t="shared" si="0"/>
        <v>232910</v>
      </c>
      <c r="H7" s="9">
        <f t="shared" si="0"/>
        <v>35142</v>
      </c>
      <c r="I7" s="9">
        <f t="shared" si="0"/>
        <v>182300</v>
      </c>
      <c r="J7" s="9">
        <f t="shared" si="0"/>
        <v>166004</v>
      </c>
      <c r="K7" s="9">
        <f t="shared" si="0"/>
        <v>233216</v>
      </c>
      <c r="L7" s="9">
        <f t="shared" si="0"/>
        <v>173898</v>
      </c>
      <c r="M7" s="9">
        <f t="shared" si="0"/>
        <v>80863</v>
      </c>
      <c r="N7" s="9">
        <f t="shared" si="0"/>
        <v>51145</v>
      </c>
      <c r="O7" s="9">
        <f t="shared" si="0"/>
        <v>1966856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9273</v>
      </c>
      <c r="C8" s="11">
        <f t="shared" si="1"/>
        <v>8835</v>
      </c>
      <c r="D8" s="11">
        <f t="shared" si="1"/>
        <v>7284</v>
      </c>
      <c r="E8" s="11">
        <f t="shared" si="1"/>
        <v>1118</v>
      </c>
      <c r="F8" s="11">
        <f t="shared" si="1"/>
        <v>4446</v>
      </c>
      <c r="G8" s="11">
        <f t="shared" si="1"/>
        <v>7555</v>
      </c>
      <c r="H8" s="11">
        <f t="shared" si="1"/>
        <v>1672</v>
      </c>
      <c r="I8" s="11">
        <f t="shared" si="1"/>
        <v>9277</v>
      </c>
      <c r="J8" s="11">
        <f t="shared" si="1"/>
        <v>6647</v>
      </c>
      <c r="K8" s="11">
        <f t="shared" si="1"/>
        <v>6418</v>
      </c>
      <c r="L8" s="11">
        <f t="shared" si="1"/>
        <v>5009</v>
      </c>
      <c r="M8" s="11">
        <f t="shared" si="1"/>
        <v>2733</v>
      </c>
      <c r="N8" s="11">
        <f t="shared" si="1"/>
        <v>2464</v>
      </c>
      <c r="O8" s="11">
        <f t="shared" si="1"/>
        <v>72731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9273</v>
      </c>
      <c r="C9" s="11">
        <v>8835</v>
      </c>
      <c r="D9" s="11">
        <v>7284</v>
      </c>
      <c r="E9" s="11">
        <v>1118</v>
      </c>
      <c r="F9" s="11">
        <v>4446</v>
      </c>
      <c r="G9" s="11">
        <v>7555</v>
      </c>
      <c r="H9" s="11">
        <v>1668</v>
      </c>
      <c r="I9" s="11">
        <v>9277</v>
      </c>
      <c r="J9" s="11">
        <v>6647</v>
      </c>
      <c r="K9" s="11">
        <v>6415</v>
      </c>
      <c r="L9" s="11">
        <v>5009</v>
      </c>
      <c r="M9" s="11">
        <v>2730</v>
      </c>
      <c r="N9" s="11">
        <v>2464</v>
      </c>
      <c r="O9" s="11">
        <f>SUM(B9:N9)</f>
        <v>72721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246855</v>
      </c>
      <c r="C11" s="13">
        <v>170172</v>
      </c>
      <c r="D11" s="13">
        <v>199039</v>
      </c>
      <c r="E11" s="13">
        <v>37882</v>
      </c>
      <c r="F11" s="13">
        <v>126474</v>
      </c>
      <c r="G11" s="13">
        <v>225355</v>
      </c>
      <c r="H11" s="13">
        <v>33470</v>
      </c>
      <c r="I11" s="13">
        <v>173023</v>
      </c>
      <c r="J11" s="13">
        <v>159357</v>
      </c>
      <c r="K11" s="13">
        <v>226798</v>
      </c>
      <c r="L11" s="13">
        <v>168889</v>
      </c>
      <c r="M11" s="13">
        <v>78130</v>
      </c>
      <c r="N11" s="13">
        <v>48681</v>
      </c>
      <c r="O11" s="11">
        <f>SUM(B11:N11)</f>
        <v>1894125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1.725723357946939</v>
      </c>
      <c r="C15" s="19">
        <v>1.829233556002806</v>
      </c>
      <c r="D15" s="19">
        <v>1.716592509092791</v>
      </c>
      <c r="E15" s="19">
        <v>1.487336081413571</v>
      </c>
      <c r="F15" s="19">
        <v>2.374468947986663</v>
      </c>
      <c r="G15" s="19">
        <v>2.200129748814712</v>
      </c>
      <c r="H15" s="19">
        <v>2.455755086798011</v>
      </c>
      <c r="I15" s="19">
        <v>1.76152230823055</v>
      </c>
      <c r="J15" s="19">
        <v>1.758812618618522</v>
      </c>
      <c r="K15" s="19">
        <v>1.684908281011833</v>
      </c>
      <c r="L15" s="19">
        <v>1.850672124047467</v>
      </c>
      <c r="M15" s="19">
        <v>1.858399321678843</v>
      </c>
      <c r="N15" s="19">
        <v>1.829411443082662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1063214.77</v>
      </c>
      <c r="C17" s="24">
        <f aca="true" t="shared" si="2" ref="C17:N17">C18+C19+C20+C21+C22+C23+C24+C25</f>
        <v>794729.1000000001</v>
      </c>
      <c r="D17" s="24">
        <f t="shared" si="2"/>
        <v>744402.9400000002</v>
      </c>
      <c r="E17" s="24">
        <f t="shared" si="2"/>
        <v>213289.36</v>
      </c>
      <c r="F17" s="24">
        <f t="shared" si="2"/>
        <v>752333.1299999999</v>
      </c>
      <c r="G17" s="24">
        <f t="shared" si="2"/>
        <v>1030109.16</v>
      </c>
      <c r="H17" s="24">
        <f t="shared" si="2"/>
        <v>228682.91</v>
      </c>
      <c r="I17" s="24">
        <f t="shared" si="2"/>
        <v>775137.3</v>
      </c>
      <c r="J17" s="24">
        <f t="shared" si="2"/>
        <v>692789.94</v>
      </c>
      <c r="K17" s="24">
        <f t="shared" si="2"/>
        <v>912402.8899999999</v>
      </c>
      <c r="L17" s="24">
        <f t="shared" si="2"/>
        <v>853559.25</v>
      </c>
      <c r="M17" s="24">
        <f t="shared" si="2"/>
        <v>464790.42000000004</v>
      </c>
      <c r="N17" s="24">
        <f t="shared" si="2"/>
        <v>255283.49</v>
      </c>
      <c r="O17" s="24">
        <f>O18+O19+O20+O21+O22+O23+O24+O25</f>
        <v>8780724.66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564813.47</v>
      </c>
      <c r="C18" s="30">
        <f t="shared" si="3"/>
        <v>407688.44</v>
      </c>
      <c r="D18" s="30">
        <f t="shared" si="3"/>
        <v>412006.4</v>
      </c>
      <c r="E18" s="30">
        <f t="shared" si="3"/>
        <v>133227.9</v>
      </c>
      <c r="F18" s="30">
        <f t="shared" si="3"/>
        <v>302909.6</v>
      </c>
      <c r="G18" s="30">
        <f t="shared" si="3"/>
        <v>442994.82</v>
      </c>
      <c r="H18" s="30">
        <f t="shared" si="3"/>
        <v>89622.64</v>
      </c>
      <c r="I18" s="30">
        <f t="shared" si="3"/>
        <v>411888.62</v>
      </c>
      <c r="J18" s="30">
        <f t="shared" si="3"/>
        <v>377509.7</v>
      </c>
      <c r="K18" s="30">
        <f t="shared" si="3"/>
        <v>501670.94</v>
      </c>
      <c r="L18" s="30">
        <f t="shared" si="3"/>
        <v>425737.08</v>
      </c>
      <c r="M18" s="30">
        <f t="shared" si="3"/>
        <v>228696.74</v>
      </c>
      <c r="N18" s="30">
        <f t="shared" si="3"/>
        <v>130721.51</v>
      </c>
      <c r="O18" s="30">
        <f aca="true" t="shared" si="4" ref="O18:O25">SUM(B18:N18)</f>
        <v>4429487.86</v>
      </c>
    </row>
    <row r="19" spans="1:23" ht="18.75" customHeight="1">
      <c r="A19" s="26" t="s">
        <v>35</v>
      </c>
      <c r="B19" s="30">
        <f>IF(B15&lt;&gt;0,ROUND((B15-1)*B18,2),0)</f>
        <v>409898.33</v>
      </c>
      <c r="C19" s="30">
        <f aca="true" t="shared" si="5" ref="C19:N19">IF(C15&lt;&gt;0,ROUND((C15-1)*C18,2),0)</f>
        <v>338068.93</v>
      </c>
      <c r="D19" s="30">
        <f t="shared" si="5"/>
        <v>295240.7</v>
      </c>
      <c r="E19" s="30">
        <f t="shared" si="5"/>
        <v>64926.76</v>
      </c>
      <c r="F19" s="30">
        <f t="shared" si="5"/>
        <v>416339.84</v>
      </c>
      <c r="G19" s="30">
        <f t="shared" si="5"/>
        <v>531651.26</v>
      </c>
      <c r="H19" s="30">
        <f t="shared" si="5"/>
        <v>130468.61</v>
      </c>
      <c r="I19" s="30">
        <f t="shared" si="5"/>
        <v>313662.37</v>
      </c>
      <c r="J19" s="30">
        <f t="shared" si="5"/>
        <v>286459.12</v>
      </c>
      <c r="K19" s="30">
        <f t="shared" si="5"/>
        <v>343598.58</v>
      </c>
      <c r="L19" s="30">
        <f t="shared" si="5"/>
        <v>362162.67</v>
      </c>
      <c r="M19" s="30">
        <f t="shared" si="5"/>
        <v>196313.13</v>
      </c>
      <c r="N19" s="30">
        <f t="shared" si="5"/>
        <v>108421.92</v>
      </c>
      <c r="O19" s="30">
        <f t="shared" si="4"/>
        <v>3797212.22</v>
      </c>
      <c r="W19" s="62"/>
    </row>
    <row r="20" spans="1:15" ht="18.75" customHeight="1">
      <c r="A20" s="26" t="s">
        <v>36</v>
      </c>
      <c r="B20" s="30">
        <v>37105.99</v>
      </c>
      <c r="C20" s="30">
        <v>27869.29</v>
      </c>
      <c r="D20" s="30">
        <v>19123.81</v>
      </c>
      <c r="E20" s="30">
        <v>7383.9</v>
      </c>
      <c r="F20" s="30">
        <v>16828.97</v>
      </c>
      <c r="G20" s="30">
        <v>28374.18</v>
      </c>
      <c r="H20" s="30">
        <v>4200.35</v>
      </c>
      <c r="I20" s="30">
        <v>14493.31</v>
      </c>
      <c r="J20" s="30">
        <v>23479.82</v>
      </c>
      <c r="K20" s="30">
        <v>34290.71</v>
      </c>
      <c r="L20" s="30">
        <v>33945.64</v>
      </c>
      <c r="M20" s="30">
        <v>14546.39</v>
      </c>
      <c r="N20" s="30">
        <v>7788.01</v>
      </c>
      <c r="O20" s="30">
        <f t="shared" si="4"/>
        <v>269430.37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-2245.2</v>
      </c>
      <c r="E23" s="30">
        <v>-702.92</v>
      </c>
      <c r="F23" s="30">
        <v>0</v>
      </c>
      <c r="G23" s="30">
        <v>0</v>
      </c>
      <c r="H23" s="30">
        <v>-597.6</v>
      </c>
      <c r="I23" s="30">
        <v>0</v>
      </c>
      <c r="J23" s="30">
        <v>-8305.88</v>
      </c>
      <c r="K23" s="30">
        <v>0</v>
      </c>
      <c r="L23" s="30">
        <v>-1114.02</v>
      </c>
      <c r="M23" s="30">
        <v>0</v>
      </c>
      <c r="N23" s="30">
        <v>0</v>
      </c>
      <c r="O23" s="30">
        <f t="shared" si="4"/>
        <v>-12965.619999999999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303422.69</v>
      </c>
      <c r="C27" s="30">
        <f>+C28+C30+C41+C42+C45-C46</f>
        <v>242253.32</v>
      </c>
      <c r="D27" s="30">
        <f t="shared" si="6"/>
        <v>210686.43</v>
      </c>
      <c r="E27" s="30">
        <f t="shared" si="6"/>
        <v>62580.31</v>
      </c>
      <c r="F27" s="30">
        <f t="shared" si="6"/>
        <v>229144.45</v>
      </c>
      <c r="G27" s="30">
        <f t="shared" si="6"/>
        <v>330939.11</v>
      </c>
      <c r="H27" s="30">
        <f t="shared" si="6"/>
        <v>80328.92</v>
      </c>
      <c r="I27" s="30">
        <f t="shared" si="6"/>
        <v>231307.32</v>
      </c>
      <c r="J27" s="30">
        <f t="shared" si="6"/>
        <v>209700.28</v>
      </c>
      <c r="K27" s="30">
        <f t="shared" si="6"/>
        <v>55.45999999999913</v>
      </c>
      <c r="L27" s="30">
        <f t="shared" si="6"/>
        <v>245499.34</v>
      </c>
      <c r="M27" s="30">
        <f t="shared" si="6"/>
        <v>150959.73</v>
      </c>
      <c r="N27" s="30">
        <f t="shared" si="6"/>
        <v>83663.4</v>
      </c>
      <c r="O27" s="30">
        <f t="shared" si="6"/>
        <v>2380540.7600000002</v>
      </c>
    </row>
    <row r="28" spans="1:15" ht="18.75" customHeight="1">
      <c r="A28" s="26" t="s">
        <v>40</v>
      </c>
      <c r="B28" s="31">
        <f>+B29</f>
        <v>-40801.2</v>
      </c>
      <c r="C28" s="31">
        <f>+C29</f>
        <v>-38874</v>
      </c>
      <c r="D28" s="31">
        <f aca="true" t="shared" si="7" ref="D28:O28">+D29</f>
        <v>-32049.6</v>
      </c>
      <c r="E28" s="31">
        <f t="shared" si="7"/>
        <v>-4919.2</v>
      </c>
      <c r="F28" s="31">
        <f t="shared" si="7"/>
        <v>-19562.4</v>
      </c>
      <c r="G28" s="31">
        <f t="shared" si="7"/>
        <v>-33242</v>
      </c>
      <c r="H28" s="31">
        <f t="shared" si="7"/>
        <v>-7339.2</v>
      </c>
      <c r="I28" s="31">
        <f t="shared" si="7"/>
        <v>-40818.8</v>
      </c>
      <c r="J28" s="31">
        <f t="shared" si="7"/>
        <v>-29246.8</v>
      </c>
      <c r="K28" s="31">
        <f t="shared" si="7"/>
        <v>-28226</v>
      </c>
      <c r="L28" s="31">
        <f t="shared" si="7"/>
        <v>-22039.6</v>
      </c>
      <c r="M28" s="31">
        <f t="shared" si="7"/>
        <v>-12012</v>
      </c>
      <c r="N28" s="31">
        <f t="shared" si="7"/>
        <v>-10841.6</v>
      </c>
      <c r="O28" s="31">
        <f t="shared" si="7"/>
        <v>-319972.39999999997</v>
      </c>
    </row>
    <row r="29" spans="1:26" ht="18.75" customHeight="1">
      <c r="A29" s="27" t="s">
        <v>41</v>
      </c>
      <c r="B29" s="16">
        <f>ROUND((-B9)*$G$3,2)</f>
        <v>-40801.2</v>
      </c>
      <c r="C29" s="16">
        <f aca="true" t="shared" si="8" ref="C29:N29">ROUND((-C9)*$G$3,2)</f>
        <v>-38874</v>
      </c>
      <c r="D29" s="16">
        <f t="shared" si="8"/>
        <v>-32049.6</v>
      </c>
      <c r="E29" s="16">
        <f t="shared" si="8"/>
        <v>-4919.2</v>
      </c>
      <c r="F29" s="16">
        <f t="shared" si="8"/>
        <v>-19562.4</v>
      </c>
      <c r="G29" s="16">
        <f t="shared" si="8"/>
        <v>-33242</v>
      </c>
      <c r="H29" s="16">
        <f t="shared" si="8"/>
        <v>-7339.2</v>
      </c>
      <c r="I29" s="16">
        <f t="shared" si="8"/>
        <v>-40818.8</v>
      </c>
      <c r="J29" s="16">
        <f t="shared" si="8"/>
        <v>-29246.8</v>
      </c>
      <c r="K29" s="16">
        <f t="shared" si="8"/>
        <v>-28226</v>
      </c>
      <c r="L29" s="16">
        <f t="shared" si="8"/>
        <v>-22039.6</v>
      </c>
      <c r="M29" s="16">
        <f t="shared" si="8"/>
        <v>-12012</v>
      </c>
      <c r="N29" s="16">
        <f t="shared" si="8"/>
        <v>-10841.6</v>
      </c>
      <c r="O29" s="32">
        <f aca="true" t="shared" si="9" ref="O29:O46">SUM(B29:N29)</f>
        <v>-319972.39999999997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344223.89</v>
      </c>
      <c r="C41" s="35">
        <v>281127.32</v>
      </c>
      <c r="D41" s="35">
        <v>242736.03</v>
      </c>
      <c r="E41" s="35">
        <v>67499.51</v>
      </c>
      <c r="F41" s="35">
        <v>248706.85</v>
      </c>
      <c r="G41" s="35">
        <v>364181.11</v>
      </c>
      <c r="H41" s="35">
        <v>87668.12</v>
      </c>
      <c r="I41" s="35">
        <v>272126.12</v>
      </c>
      <c r="J41" s="35">
        <v>238947.08</v>
      </c>
      <c r="K41" s="35">
        <v>28281.46</v>
      </c>
      <c r="L41" s="35">
        <v>267538.94</v>
      </c>
      <c r="M41" s="35">
        <v>162971.73</v>
      </c>
      <c r="N41" s="35">
        <v>94505</v>
      </c>
      <c r="O41" s="33">
        <f t="shared" si="9"/>
        <v>2700513.16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1366637.46</v>
      </c>
      <c r="C44" s="36">
        <f t="shared" si="11"/>
        <v>1036982.4200000002</v>
      </c>
      <c r="D44" s="36">
        <f t="shared" si="11"/>
        <v>955089.3700000001</v>
      </c>
      <c r="E44" s="36">
        <f t="shared" si="11"/>
        <v>275869.67</v>
      </c>
      <c r="F44" s="36">
        <f t="shared" si="11"/>
        <v>981477.5799999998</v>
      </c>
      <c r="G44" s="36">
        <f t="shared" si="11"/>
        <v>1361048.27</v>
      </c>
      <c r="H44" s="36">
        <f t="shared" si="11"/>
        <v>309011.83</v>
      </c>
      <c r="I44" s="36">
        <f t="shared" si="11"/>
        <v>1006444.6200000001</v>
      </c>
      <c r="J44" s="36">
        <f t="shared" si="11"/>
        <v>902490.22</v>
      </c>
      <c r="K44" s="36">
        <f t="shared" si="11"/>
        <v>912458.3499999999</v>
      </c>
      <c r="L44" s="36">
        <f t="shared" si="11"/>
        <v>1099058.59</v>
      </c>
      <c r="M44" s="36">
        <f t="shared" si="11"/>
        <v>615750.15</v>
      </c>
      <c r="N44" s="36">
        <f t="shared" si="11"/>
        <v>338946.89</v>
      </c>
      <c r="O44" s="36">
        <f>SUM(B44:N44)</f>
        <v>11161265.42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1366637.45</v>
      </c>
      <c r="C50" s="51">
        <f t="shared" si="12"/>
        <v>1036982.4299999999</v>
      </c>
      <c r="D50" s="51">
        <f t="shared" si="12"/>
        <v>955089.37</v>
      </c>
      <c r="E50" s="51">
        <f t="shared" si="12"/>
        <v>275869.67</v>
      </c>
      <c r="F50" s="51">
        <f t="shared" si="12"/>
        <v>981477.59</v>
      </c>
      <c r="G50" s="51">
        <f t="shared" si="12"/>
        <v>1361048.27</v>
      </c>
      <c r="H50" s="51">
        <f t="shared" si="12"/>
        <v>309011.84</v>
      </c>
      <c r="I50" s="51">
        <f t="shared" si="12"/>
        <v>1006444.62</v>
      </c>
      <c r="J50" s="51">
        <f t="shared" si="12"/>
        <v>902490.22</v>
      </c>
      <c r="K50" s="51">
        <f t="shared" si="12"/>
        <v>912458.3500000001</v>
      </c>
      <c r="L50" s="51">
        <f t="shared" si="12"/>
        <v>1099058.59</v>
      </c>
      <c r="M50" s="51">
        <f t="shared" si="12"/>
        <v>615750.14</v>
      </c>
      <c r="N50" s="51">
        <f t="shared" si="12"/>
        <v>338946.88</v>
      </c>
      <c r="O50" s="36">
        <f t="shared" si="12"/>
        <v>11161265.42</v>
      </c>
      <c r="Q50"/>
    </row>
    <row r="51" spans="1:18" ht="18.75" customHeight="1">
      <c r="A51" s="26" t="s">
        <v>57</v>
      </c>
      <c r="B51" s="51">
        <v>1127999.9</v>
      </c>
      <c r="C51" s="51">
        <v>756933.95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1884933.8499999999</v>
      </c>
      <c r="P51"/>
      <c r="Q51"/>
      <c r="R51" s="43"/>
    </row>
    <row r="52" spans="1:16" ht="18.75" customHeight="1">
      <c r="A52" s="26" t="s">
        <v>58</v>
      </c>
      <c r="B52" s="51">
        <v>238637.55</v>
      </c>
      <c r="C52" s="51">
        <v>280048.48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518686.02999999997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955089.37</v>
      </c>
      <c r="E53" s="52">
        <v>0</v>
      </c>
      <c r="F53" s="52">
        <v>0</v>
      </c>
      <c r="G53" s="52">
        <v>0</v>
      </c>
      <c r="H53" s="51">
        <v>309011.84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1264101.21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275869.67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275869.67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981477.59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981477.59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1361048.27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1361048.27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1006444.62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1006444.62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902490.22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902490.22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912458.3500000001</v>
      </c>
      <c r="L59" s="31">
        <v>1099058.59</v>
      </c>
      <c r="M59" s="52">
        <v>0</v>
      </c>
      <c r="N59" s="52">
        <v>0</v>
      </c>
      <c r="O59" s="36">
        <f t="shared" si="13"/>
        <v>2011516.9400000002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615750.14</v>
      </c>
      <c r="N60" s="52">
        <v>0</v>
      </c>
      <c r="O60" s="36">
        <f t="shared" si="13"/>
        <v>615750.14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338946.88</v>
      </c>
      <c r="O61" s="55">
        <f t="shared" si="13"/>
        <v>338946.88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2021-04-20T17:38:26Z</dcterms:modified>
  <cp:category/>
  <cp:version/>
  <cp:contentType/>
  <cp:contentStatus/>
</cp:coreProperties>
</file>