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<sst xmlns="http://schemas.openxmlformats.org/spreadsheetml/2006/main" count="79" uniqueCount="76">
  <si>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</si>
  <si>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</si>
  <si>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</si>
  <si>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</si>
  <si>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</si>
  <si>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</si>
  <si>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</si>
  <si>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</si>
  <si>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</si>
  <si>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</si>
  <si>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</si>
  <si>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</si>
  <si>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</si>
  <si>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</si>
  <si>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</si>
  <si>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</si>
  <si>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</si>
  <si>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</si>
  <si>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</si>
  <si>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</si>
  <si>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</si>
  <si>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</si>
  <si>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</si>
  <si>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</si>
  <si>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</si>
  <si>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</si>
  <si>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</si>
  <si>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</si>
  <si>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</si>
  <si>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</si>
  <si>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</si>
  <si>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</si>
  <si>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</si>
  <si>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</si>
  <si>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</si>
  <si>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</si>
  <si>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</si>
  <si>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</si>
  <si>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</si>
  <si>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</si>
  <si>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</si>
  <si>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</si>
  <si>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</si>
  <si>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</si>
  <si>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</si>
  <si>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</si>
  <si>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</si>
  <si>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</si>
  <si>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</si>
  <si>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</si>
  <si>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</si>
  <si>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</si>
  <si>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</si>
  <si>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</si>
  <si>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</si>
  <si>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</si>
  <si>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</si>
  <si>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</si>
  <si>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</si>
  <si>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</si>
  <si>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</si>
  <si>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</si>
  <si>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</si>
  <si>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</si>
  <si>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</si>
  <si>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</si>
  <si>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</si>
  <si>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</si>
  <si>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</si>
  <si>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</si>
  <si>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</si>
  <si>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</si>
  <si>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</si>
  <si>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</si>
  <si>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11/04/21 - VENCIMENTO 16/04/21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</si>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</sst>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84551</v>
      </c>
      <c r="C7" s="9">
        <f t="shared" si="0"/>
        <v>54314</v>
      </c>
      <c r="D7" s="9">
        <f t="shared" si="0"/>
        <v>65688</v>
      </c>
      <c r="E7" s="9">
        <f t="shared" si="0"/>
        <v>11399</v>
      </c>
      <c r="F7" s="9">
        <f t="shared" si="0"/>
        <v>44506</v>
      </c>
      <c r="G7" s="9">
        <f t="shared" si="0"/>
        <v>64541</v>
      </c>
      <c r="H7" s="9">
        <f t="shared" si="0"/>
        <v>7503</v>
      </c>
      <c r="I7" s="9">
        <f t="shared" si="0"/>
        <v>51809</v>
      </c>
      <c r="J7" s="9">
        <f t="shared" si="0"/>
        <v>55384</v>
      </c>
      <c r="K7" s="9">
        <f t="shared" si="0"/>
        <v>78339</v>
      </c>
      <c r="L7" s="9">
        <f t="shared" si="0"/>
        <v>59394</v>
      </c>
      <c r="M7" s="9">
        <f t="shared" si="0"/>
        <v>23781</v>
      </c>
      <c r="N7" s="9">
        <f t="shared" si="0"/>
        <v>12832</v>
      </c>
      <c r="O7" s="9">
        <f t="shared" si="0"/>
        <v>614041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5080</v>
      </c>
      <c r="C8" s="11">
        <f t="shared" si="1"/>
        <v>4172</v>
      </c>
      <c r="D8" s="11">
        <f t="shared" si="1"/>
        <v>4015</v>
      </c>
      <c r="E8" s="11">
        <f t="shared" si="1"/>
        <v>427</v>
      </c>
      <c r="F8" s="11">
        <f t="shared" si="1"/>
        <v>2525</v>
      </c>
      <c r="G8" s="11">
        <f t="shared" si="1"/>
        <v>3299</v>
      </c>
      <c r="H8" s="11">
        <f t="shared" si="1"/>
        <v>476</v>
      </c>
      <c r="I8" s="11">
        <f t="shared" si="1"/>
        <v>4154</v>
      </c>
      <c r="J8" s="11">
        <f t="shared" si="1"/>
        <v>3389</v>
      </c>
      <c r="K8" s="11">
        <f t="shared" si="1"/>
        <v>4049</v>
      </c>
      <c r="L8" s="11">
        <f t="shared" si="1"/>
        <v>2742</v>
      </c>
      <c r="M8" s="11">
        <f t="shared" si="1"/>
        <v>954</v>
      </c>
      <c r="N8" s="11">
        <f t="shared" si="1"/>
        <v>744</v>
      </c>
      <c r="O8" s="11">
        <f t="shared" si="1"/>
        <v>36026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5080</v>
      </c>
      <c r="C9" s="11">
        <v>4172</v>
      </c>
      <c r="D9" s="11">
        <v>4015</v>
      </c>
      <c r="E9" s="11">
        <v>427</v>
      </c>
      <c r="F9" s="11">
        <v>2525</v>
      </c>
      <c r="G9" s="11">
        <v>3299</v>
      </c>
      <c r="H9" s="11">
        <v>476</v>
      </c>
      <c r="I9" s="11">
        <v>4153</v>
      </c>
      <c r="J9" s="11">
        <v>3389</v>
      </c>
      <c r="K9" s="11">
        <v>4045</v>
      </c>
      <c r="L9" s="11">
        <v>2742</v>
      </c>
      <c r="M9" s="11">
        <v>953</v>
      </c>
      <c r="N9" s="11">
        <v>744</v>
      </c>
      <c r="O9" s="11">
        <f>SUM(B9:N9)</f>
        <v>36020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4</v>
      </c>
      <c r="L10" s="13">
        <v>0</v>
      </c>
      <c r="M10" s="13">
        <v>1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79471</v>
      </c>
      <c r="C11" s="13">
        <v>50142</v>
      </c>
      <c r="D11" s="13">
        <v>61673</v>
      </c>
      <c r="E11" s="13">
        <v>10972</v>
      </c>
      <c r="F11" s="13">
        <v>41981</v>
      </c>
      <c r="G11" s="13">
        <v>61242</v>
      </c>
      <c r="H11" s="13">
        <v>7027</v>
      </c>
      <c r="I11" s="13">
        <v>47655</v>
      </c>
      <c r="J11" s="13">
        <v>51995</v>
      </c>
      <c r="K11" s="13">
        <v>74290</v>
      </c>
      <c r="L11" s="13">
        <v>56652</v>
      </c>
      <c r="M11" s="13">
        <v>22827</v>
      </c>
      <c r="N11" s="13">
        <v>12088</v>
      </c>
      <c r="O11" s="11">
        <f>SUM(B11:N11)</f>
        <v>578015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1.720804197612711</v>
      </c>
      <c r="C15" s="19">
        <v>1.849111703194303</v>
      </c>
      <c r="D15" s="19">
        <v>1.666981054918175</v>
      </c>
      <c r="E15" s="19">
        <v>1.404792663712456</v>
      </c>
      <c r="F15" s="19">
        <v>2.339916840684141</v>
      </c>
      <c r="G15" s="19">
        <v>2.197705429917755</v>
      </c>
      <c r="H15" s="19">
        <v>2.584400181683086</v>
      </c>
      <c r="I15" s="19">
        <v>1.752322577967326</v>
      </c>
      <c r="J15" s="19">
        <v>1.671375991476353</v>
      </c>
      <c r="K15" s="19">
        <v>1.705638341018101</v>
      </c>
      <c r="L15" s="19">
        <v>1.886292738043525</v>
      </c>
      <c r="M15" s="19">
        <v>1.894108466843037</v>
      </c>
      <c r="N15" s="19">
        <v>1.835297133043096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73</v>
      </c>
      <c r="B17" s="24">
        <f>B18+B19+B20+B21+B22+B23+B24+B25</f>
        <v>391003.68</v>
      </c>
      <c r="C17" s="24">
        <f aca="true" t="shared" si="2" ref="C17:N17">C18+C19+C20+C21+C22+C23+C24+C25</f>
        <v>263452.74000000005</v>
      </c>
      <c r="D17" s="24">
        <f t="shared" si="2"/>
        <v>244012.49999999994</v>
      </c>
      <c r="E17" s="24">
        <f t="shared" si="2"/>
        <v>65857.41</v>
      </c>
      <c r="F17" s="24">
        <f t="shared" si="2"/>
        <v>265666.89</v>
      </c>
      <c r="G17" s="24">
        <f t="shared" si="2"/>
        <v>311320.89</v>
      </c>
      <c r="H17" s="24">
        <f t="shared" si="2"/>
        <v>55476.95000000001</v>
      </c>
      <c r="I17" s="24">
        <f t="shared" si="2"/>
        <v>249144.96</v>
      </c>
      <c r="J17" s="24">
        <f t="shared" si="2"/>
        <v>222637.17999999996</v>
      </c>
      <c r="K17" s="24">
        <f t="shared" si="2"/>
        <v>337296.79</v>
      </c>
      <c r="L17" s="24">
        <f t="shared" si="2"/>
        <v>324745.74000000005</v>
      </c>
      <c r="M17" s="24">
        <f t="shared" si="2"/>
        <v>162097.08000000002</v>
      </c>
      <c r="N17" s="24">
        <f t="shared" si="2"/>
        <v>71299.04</v>
      </c>
      <c r="O17" s="24">
        <f>O18+O19+O20+O21+O22+O23+O24+O25</f>
        <v>2964011.8499999996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186451.87</v>
      </c>
      <c r="C18" s="30">
        <f t="shared" si="3"/>
        <v>123700.14</v>
      </c>
      <c r="D18" s="30">
        <f t="shared" si="3"/>
        <v>131172.37</v>
      </c>
      <c r="E18" s="30">
        <f t="shared" si="3"/>
        <v>38940.12</v>
      </c>
      <c r="F18" s="30">
        <f t="shared" si="3"/>
        <v>102973.53</v>
      </c>
      <c r="G18" s="30">
        <f t="shared" si="3"/>
        <v>122756.98</v>
      </c>
      <c r="H18" s="30">
        <f t="shared" si="3"/>
        <v>19134.9</v>
      </c>
      <c r="I18" s="30">
        <f t="shared" si="3"/>
        <v>117057.25</v>
      </c>
      <c r="J18" s="30">
        <f t="shared" si="3"/>
        <v>125948.75</v>
      </c>
      <c r="K18" s="30">
        <f t="shared" si="3"/>
        <v>168515.02</v>
      </c>
      <c r="L18" s="30">
        <f t="shared" si="3"/>
        <v>145408.39</v>
      </c>
      <c r="M18" s="30">
        <f t="shared" si="3"/>
        <v>67257.42</v>
      </c>
      <c r="N18" s="30">
        <f t="shared" si="3"/>
        <v>32797.31</v>
      </c>
      <c r="O18" s="30">
        <f aca="true" t="shared" si="4" ref="O18:O25">SUM(B18:N18)</f>
        <v>1382114.0499999998</v>
      </c>
    </row>
    <row r="19" spans="1:23" ht="18.75" customHeight="1">
      <c r="A19" s="26" t="s">
        <v>35</v>
      </c>
      <c r="B19" s="30">
        <f>IF(B15&lt;&gt;0,ROUND((B15-1)*B18,2),0)</f>
        <v>134395.29</v>
      </c>
      <c r="C19" s="30">
        <f aca="true" t="shared" si="5" ref="C19:N19">IF(C15&lt;&gt;0,ROUND((C15-1)*C18,2),0)</f>
        <v>105035.24</v>
      </c>
      <c r="D19" s="30">
        <f t="shared" si="5"/>
        <v>87489.49</v>
      </c>
      <c r="E19" s="30">
        <f t="shared" si="5"/>
        <v>15762.67</v>
      </c>
      <c r="F19" s="30">
        <f t="shared" si="5"/>
        <v>137975.97</v>
      </c>
      <c r="G19" s="30">
        <f t="shared" si="5"/>
        <v>147026.7</v>
      </c>
      <c r="H19" s="30">
        <f t="shared" si="5"/>
        <v>30317.34</v>
      </c>
      <c r="I19" s="30">
        <f t="shared" si="5"/>
        <v>88064.81</v>
      </c>
      <c r="J19" s="30">
        <f t="shared" si="5"/>
        <v>84558.97</v>
      </c>
      <c r="K19" s="30">
        <f t="shared" si="5"/>
        <v>118910.66</v>
      </c>
      <c r="L19" s="30">
        <f t="shared" si="5"/>
        <v>128874.4</v>
      </c>
      <c r="M19" s="30">
        <f t="shared" si="5"/>
        <v>60135.43</v>
      </c>
      <c r="N19" s="30">
        <f t="shared" si="5"/>
        <v>27395.5</v>
      </c>
      <c r="O19" s="30">
        <f t="shared" si="4"/>
        <v>1165942.47</v>
      </c>
      <c r="W19" s="62"/>
    </row>
    <row r="20" spans="1:15" ht="18.75" customHeight="1">
      <c r="A20" s="26" t="s">
        <v>36</v>
      </c>
      <c r="B20" s="30">
        <v>18759.54</v>
      </c>
      <c r="C20" s="30">
        <v>13614.92</v>
      </c>
      <c r="D20" s="30">
        <v>10125.11</v>
      </c>
      <c r="E20" s="30">
        <v>3579.55</v>
      </c>
      <c r="F20" s="30">
        <v>8462.67</v>
      </c>
      <c r="G20" s="30">
        <v>14448.31</v>
      </c>
      <c r="H20" s="30">
        <v>1633.4</v>
      </c>
      <c r="I20" s="30">
        <v>8929.9</v>
      </c>
      <c r="J20" s="30">
        <v>11318.64</v>
      </c>
      <c r="K20" s="30">
        <v>17028.45</v>
      </c>
      <c r="L20" s="30">
        <v>17635.07</v>
      </c>
      <c r="M20" s="30">
        <v>9470.07</v>
      </c>
      <c r="N20" s="30">
        <v>3075.18</v>
      </c>
      <c r="O20" s="30">
        <f t="shared" si="4"/>
        <v>138080.81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70</v>
      </c>
      <c r="B23" s="30">
        <v>0</v>
      </c>
      <c r="C23" s="30">
        <v>0</v>
      </c>
      <c r="D23" s="30">
        <v>-5051.7</v>
      </c>
      <c r="E23" s="30">
        <v>-878.65</v>
      </c>
      <c r="F23" s="30">
        <v>0</v>
      </c>
      <c r="G23" s="30">
        <v>0</v>
      </c>
      <c r="H23" s="30">
        <v>-597.6</v>
      </c>
      <c r="I23" s="30">
        <v>0</v>
      </c>
      <c r="J23" s="30">
        <v>-12836.36</v>
      </c>
      <c r="K23" s="30">
        <v>0</v>
      </c>
      <c r="L23" s="30">
        <v>0</v>
      </c>
      <c r="M23" s="30">
        <v>0</v>
      </c>
      <c r="N23" s="30">
        <v>-321</v>
      </c>
      <c r="O23" s="30">
        <f t="shared" si="4"/>
        <v>-19685.31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71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-22352</v>
      </c>
      <c r="C27" s="30">
        <f>+C28+C30+C41+C42+C45-C46</f>
        <v>-18356.8</v>
      </c>
      <c r="D27" s="30">
        <f t="shared" si="6"/>
        <v>-18759.28</v>
      </c>
      <c r="E27" s="30">
        <f t="shared" si="6"/>
        <v>-1878.8</v>
      </c>
      <c r="F27" s="30">
        <f t="shared" si="6"/>
        <v>-11110</v>
      </c>
      <c r="G27" s="30">
        <f t="shared" si="6"/>
        <v>-14515.6</v>
      </c>
      <c r="H27" s="30">
        <f t="shared" si="6"/>
        <v>-2337.81</v>
      </c>
      <c r="I27" s="30">
        <f t="shared" si="6"/>
        <v>-18273.2</v>
      </c>
      <c r="J27" s="30">
        <f t="shared" si="6"/>
        <v>-14911.6</v>
      </c>
      <c r="K27" s="30">
        <f t="shared" si="6"/>
        <v>-17798</v>
      </c>
      <c r="L27" s="30">
        <f t="shared" si="6"/>
        <v>-12064.8</v>
      </c>
      <c r="M27" s="30">
        <f t="shared" si="6"/>
        <v>-4193.2</v>
      </c>
      <c r="N27" s="30">
        <f t="shared" si="6"/>
        <v>-3273.6</v>
      </c>
      <c r="O27" s="30">
        <f t="shared" si="6"/>
        <v>-159824.69000000003</v>
      </c>
    </row>
    <row r="28" spans="1:15" ht="18.75" customHeight="1">
      <c r="A28" s="26" t="s">
        <v>40</v>
      </c>
      <c r="B28" s="31">
        <f>+B29</f>
        <v>-22352</v>
      </c>
      <c r="C28" s="31">
        <f>+C29</f>
        <v>-18356.8</v>
      </c>
      <c r="D28" s="31">
        <f aca="true" t="shared" si="7" ref="D28:O28">+D29</f>
        <v>-17666</v>
      </c>
      <c r="E28" s="31">
        <f t="shared" si="7"/>
        <v>-1878.8</v>
      </c>
      <c r="F28" s="31">
        <f t="shared" si="7"/>
        <v>-11110</v>
      </c>
      <c r="G28" s="31">
        <f t="shared" si="7"/>
        <v>-14515.6</v>
      </c>
      <c r="H28" s="31">
        <f t="shared" si="7"/>
        <v>-2094.4</v>
      </c>
      <c r="I28" s="31">
        <f t="shared" si="7"/>
        <v>-18273.2</v>
      </c>
      <c r="J28" s="31">
        <f t="shared" si="7"/>
        <v>-14911.6</v>
      </c>
      <c r="K28" s="31">
        <f t="shared" si="7"/>
        <v>-17798</v>
      </c>
      <c r="L28" s="31">
        <f t="shared" si="7"/>
        <v>-12064.8</v>
      </c>
      <c r="M28" s="31">
        <f t="shared" si="7"/>
        <v>-4193.2</v>
      </c>
      <c r="N28" s="31">
        <f t="shared" si="7"/>
        <v>-3273.6</v>
      </c>
      <c r="O28" s="31">
        <f t="shared" si="7"/>
        <v>-158488.00000000003</v>
      </c>
    </row>
    <row r="29" spans="1:26" ht="18.75" customHeight="1">
      <c r="A29" s="27" t="s">
        <v>41</v>
      </c>
      <c r="B29" s="16">
        <f>ROUND((-B9)*$G$3,2)</f>
        <v>-22352</v>
      </c>
      <c r="C29" s="16">
        <f aca="true" t="shared" si="8" ref="C29:N29">ROUND((-C9)*$G$3,2)</f>
        <v>-18356.8</v>
      </c>
      <c r="D29" s="16">
        <f t="shared" si="8"/>
        <v>-17666</v>
      </c>
      <c r="E29" s="16">
        <f t="shared" si="8"/>
        <v>-1878.8</v>
      </c>
      <c r="F29" s="16">
        <f t="shared" si="8"/>
        <v>-11110</v>
      </c>
      <c r="G29" s="16">
        <f t="shared" si="8"/>
        <v>-14515.6</v>
      </c>
      <c r="H29" s="16">
        <f t="shared" si="8"/>
        <v>-2094.4</v>
      </c>
      <c r="I29" s="16">
        <f t="shared" si="8"/>
        <v>-18273.2</v>
      </c>
      <c r="J29" s="16">
        <f t="shared" si="8"/>
        <v>-14911.6</v>
      </c>
      <c r="K29" s="16">
        <f t="shared" si="8"/>
        <v>-17798</v>
      </c>
      <c r="L29" s="16">
        <f t="shared" si="8"/>
        <v>-12064.8</v>
      </c>
      <c r="M29" s="16">
        <f t="shared" si="8"/>
        <v>-4193.2</v>
      </c>
      <c r="N29" s="16">
        <f t="shared" si="8"/>
        <v>-3273.6</v>
      </c>
      <c r="O29" s="32">
        <f aca="true" t="shared" si="9" ref="O29:O46">SUM(B29:N29)</f>
        <v>-158488.00000000003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-1093.28</v>
      </c>
      <c r="E41" s="35">
        <v>0</v>
      </c>
      <c r="F41" s="35">
        <v>0</v>
      </c>
      <c r="G41" s="35">
        <v>0</v>
      </c>
      <c r="H41" s="35">
        <v>-243.41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-1336.69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368651.68</v>
      </c>
      <c r="C44" s="36">
        <f t="shared" si="11"/>
        <v>245095.94000000006</v>
      </c>
      <c r="D44" s="36">
        <f t="shared" si="11"/>
        <v>225253.21999999994</v>
      </c>
      <c r="E44" s="36">
        <f t="shared" si="11"/>
        <v>63978.61</v>
      </c>
      <c r="F44" s="36">
        <f t="shared" si="11"/>
        <v>254556.89</v>
      </c>
      <c r="G44" s="36">
        <f t="shared" si="11"/>
        <v>296805.29000000004</v>
      </c>
      <c r="H44" s="36">
        <f t="shared" si="11"/>
        <v>53139.140000000014</v>
      </c>
      <c r="I44" s="36">
        <f t="shared" si="11"/>
        <v>230871.75999999998</v>
      </c>
      <c r="J44" s="36">
        <f t="shared" si="11"/>
        <v>207725.57999999996</v>
      </c>
      <c r="K44" s="36">
        <f t="shared" si="11"/>
        <v>319498.79</v>
      </c>
      <c r="L44" s="36">
        <f t="shared" si="11"/>
        <v>312680.94000000006</v>
      </c>
      <c r="M44" s="36">
        <f t="shared" si="11"/>
        <v>157903.88</v>
      </c>
      <c r="N44" s="36">
        <f t="shared" si="11"/>
        <v>68025.43999999999</v>
      </c>
      <c r="O44" s="36">
        <f>SUM(B44:N44)</f>
        <v>2804187.1599999997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57</v>
      </c>
      <c r="B50" s="51">
        <f aca="true" t="shared" si="12" ref="B50:O50">SUM(B51:B61)</f>
        <v>368651.67000000004</v>
      </c>
      <c r="C50" s="51">
        <f t="shared" si="12"/>
        <v>245095.91999999998</v>
      </c>
      <c r="D50" s="51">
        <f t="shared" si="12"/>
        <v>225253.21</v>
      </c>
      <c r="E50" s="51">
        <f t="shared" si="12"/>
        <v>63978.62</v>
      </c>
      <c r="F50" s="51">
        <f t="shared" si="12"/>
        <v>254556.89</v>
      </c>
      <c r="G50" s="51">
        <f t="shared" si="12"/>
        <v>296805.3</v>
      </c>
      <c r="H50" s="51">
        <f t="shared" si="12"/>
        <v>53139.14</v>
      </c>
      <c r="I50" s="51">
        <f t="shared" si="12"/>
        <v>230871.77</v>
      </c>
      <c r="J50" s="51">
        <f t="shared" si="12"/>
        <v>207725.58</v>
      </c>
      <c r="K50" s="51">
        <f t="shared" si="12"/>
        <v>319498.79</v>
      </c>
      <c r="L50" s="51">
        <f t="shared" si="12"/>
        <v>312680.94</v>
      </c>
      <c r="M50" s="51">
        <f t="shared" si="12"/>
        <v>157903.89</v>
      </c>
      <c r="N50" s="51">
        <f t="shared" si="12"/>
        <v>68025.44</v>
      </c>
      <c r="O50" s="36">
        <f t="shared" si="12"/>
        <v>2804187.16</v>
      </c>
      <c r="Q50" s="43"/>
    </row>
    <row r="51" spans="1:18" ht="18.75" customHeight="1">
      <c r="A51" s="26" t="s">
        <v>58</v>
      </c>
      <c r="B51" s="51">
        <v>310849.14</v>
      </c>
      <c r="C51" s="51">
        <v>182816.22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493665.36</v>
      </c>
      <c r="P51"/>
      <c r="Q51"/>
      <c r="R51" s="43"/>
    </row>
    <row r="52" spans="1:16" ht="18.75" customHeight="1">
      <c r="A52" s="26" t="s">
        <v>59</v>
      </c>
      <c r="B52" s="51">
        <v>57802.53</v>
      </c>
      <c r="C52" s="51">
        <v>62279.7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120082.23</v>
      </c>
      <c r="P52"/>
    </row>
    <row r="53" spans="1:17" ht="18.75" customHeight="1">
      <c r="A53" s="26" t="s">
        <v>60</v>
      </c>
      <c r="B53" s="52">
        <v>0</v>
      </c>
      <c r="C53" s="52">
        <v>0</v>
      </c>
      <c r="D53" s="31">
        <v>225253.21</v>
      </c>
      <c r="E53" s="52">
        <v>0</v>
      </c>
      <c r="F53" s="52">
        <v>0</v>
      </c>
      <c r="G53" s="52">
        <v>0</v>
      </c>
      <c r="H53" s="51">
        <v>53139.14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278392.35</v>
      </c>
      <c r="Q53"/>
    </row>
    <row r="54" spans="1:18" ht="18.75" customHeight="1">
      <c r="A54" s="26" t="s">
        <v>61</v>
      </c>
      <c r="B54" s="52">
        <v>0</v>
      </c>
      <c r="C54" s="52">
        <v>0</v>
      </c>
      <c r="D54" s="52">
        <v>0</v>
      </c>
      <c r="E54" s="31">
        <v>63978.62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63978.62</v>
      </c>
      <c r="R54"/>
    </row>
    <row r="55" spans="1:19" ht="18.75" customHeight="1">
      <c r="A55" s="26" t="s">
        <v>62</v>
      </c>
      <c r="B55" s="52">
        <v>0</v>
      </c>
      <c r="C55" s="52">
        <v>0</v>
      </c>
      <c r="D55" s="52">
        <v>0</v>
      </c>
      <c r="E55" s="52">
        <v>0</v>
      </c>
      <c r="F55" s="31">
        <v>254556.89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254556.89</v>
      </c>
      <c r="S55"/>
    </row>
    <row r="56" spans="1:20" ht="18.75" customHeight="1">
      <c r="A56" s="26" t="s">
        <v>63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296805.3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296805.3</v>
      </c>
      <c r="T56"/>
    </row>
    <row r="57" spans="1:21" ht="18.75" customHeight="1">
      <c r="A57" s="26" t="s">
        <v>64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230871.77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230871.77</v>
      </c>
      <c r="U57"/>
    </row>
    <row r="58" spans="1:22" ht="18.75" customHeight="1">
      <c r="A58" s="26" t="s">
        <v>65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207725.58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207725.58</v>
      </c>
      <c r="V58"/>
    </row>
    <row r="59" spans="1:23" ht="18.75" customHeight="1">
      <c r="A59" s="26" t="s">
        <v>66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319498.79</v>
      </c>
      <c r="L59" s="31">
        <v>312680.94</v>
      </c>
      <c r="M59" s="52">
        <v>0</v>
      </c>
      <c r="N59" s="52">
        <v>0</v>
      </c>
      <c r="O59" s="36">
        <f t="shared" si="13"/>
        <v>632179.73</v>
      </c>
      <c r="P59"/>
      <c r="W59"/>
    </row>
    <row r="60" spans="1:25" ht="18.75" customHeight="1">
      <c r="A60" s="26" t="s">
        <v>67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157903.89</v>
      </c>
      <c r="N60" s="52">
        <v>0</v>
      </c>
      <c r="O60" s="36">
        <f t="shared" si="13"/>
        <v>157903.89</v>
      </c>
      <c r="R60"/>
      <c r="Y60"/>
    </row>
    <row r="61" spans="1:26" ht="18.75" customHeight="1">
      <c r="A61" s="38" t="s">
        <v>68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68025.44</v>
      </c>
      <c r="O61" s="55">
        <f t="shared" si="13"/>
        <v>68025.44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2021-04-15T17:26:25Z</dcterms:modified>
  <cp:category/>
  <cp:version/>
  <cp:contentType/>
  <cp:contentStatus/>
</cp:coreProperties>
</file>