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<sst xmlns="http://schemas.openxmlformats.org/spreadsheetml/2006/main" count="79" uniqueCount="76">
  <si>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</si>
  <si>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</si>
  <si>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</si>
  <si>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</si>
  <si>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</si>
  <si>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</si>
  <si>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</si>
  <si>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</si>
  <si>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</si>
  <si>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</si>
  <si>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</si>
  <si>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</si>
  <si>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</si>
  <si>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</si>
  <si>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</si>
  <si>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</si>
  <si>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</si>
  <si>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</si>
  <si>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</si>
  <si>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</si>
  <si>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</si>
  <si>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</si>
  <si>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</si>
  <si>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</si>
  <si>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</si>
  <si>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</si>
  <si>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</si>
  <si>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</si>
  <si>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</si>
  <si>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</si>
  <si>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</si>
  <si>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</si>
  <si>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</si>
  <si>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</si>
  <si>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</si>
  <si>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</si>
  <si>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</si>
  <si>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</si>
  <si>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</si>
  <si>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</si>
  <si>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</si>
  <si>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</si>
  <si>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</si>
  <si>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</si>
  <si>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</si>
  <si>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</si>
  <si>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</si>
  <si>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</si>
  <si>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</si>
  <si>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</si>
  <si>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</si>
  <si>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</si>
  <si>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</si>
  <si>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</si>
  <si>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</si>
  <si>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</si>
  <si>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</si>
  <si>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</si>
  <si>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</si>
  <si>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</si>
  <si>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</si>
  <si>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</si>
  <si>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</si>
  <si>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</si>
  <si>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</si>
  <si>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</si>
  <si>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</si>
  <si>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</si>
  <si>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</si>
  <si>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</si>
  <si>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</si>
  <si>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</si>
  <si>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</si>
  <si>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10/04/21 - VENCIMENTO 16/04/21</t>
  </si>
  <si>
    <t>5.3. Revisão de Remuneração pelo Transporte Coletivo (1)</t>
  </si>
  <si>
    <t>Nota: (1) Revisões do período de 19/03 a 03/12/20.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</si>
</sst>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176947</v>
      </c>
      <c r="C7" s="9">
        <f t="shared" si="0"/>
        <v>112029</v>
      </c>
      <c r="D7" s="9">
        <f t="shared" si="0"/>
        <v>137007</v>
      </c>
      <c r="E7" s="9">
        <f t="shared" si="0"/>
        <v>27272</v>
      </c>
      <c r="F7" s="9">
        <f t="shared" si="0"/>
        <v>85824</v>
      </c>
      <c r="G7" s="9">
        <f t="shared" si="0"/>
        <v>140046</v>
      </c>
      <c r="H7" s="9">
        <f t="shared" si="0"/>
        <v>19491</v>
      </c>
      <c r="I7" s="9">
        <f t="shared" si="0"/>
        <v>116346</v>
      </c>
      <c r="J7" s="9">
        <f t="shared" si="0"/>
        <v>108483</v>
      </c>
      <c r="K7" s="9">
        <f t="shared" si="0"/>
        <v>153442</v>
      </c>
      <c r="L7" s="9">
        <f t="shared" si="0"/>
        <v>112217</v>
      </c>
      <c r="M7" s="9">
        <f t="shared" si="0"/>
        <v>49510</v>
      </c>
      <c r="N7" s="9">
        <f t="shared" si="0"/>
        <v>29481</v>
      </c>
      <c r="O7" s="9">
        <f t="shared" si="0"/>
        <v>1268095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9425</v>
      </c>
      <c r="C8" s="11">
        <f t="shared" si="1"/>
        <v>7556</v>
      </c>
      <c r="D8" s="11">
        <f t="shared" si="1"/>
        <v>7115</v>
      </c>
      <c r="E8" s="11">
        <f t="shared" si="1"/>
        <v>1111</v>
      </c>
      <c r="F8" s="11">
        <f t="shared" si="1"/>
        <v>4123</v>
      </c>
      <c r="G8" s="11">
        <f t="shared" si="1"/>
        <v>6334</v>
      </c>
      <c r="H8" s="11">
        <f t="shared" si="1"/>
        <v>1274</v>
      </c>
      <c r="I8" s="11">
        <f t="shared" si="1"/>
        <v>8298</v>
      </c>
      <c r="J8" s="11">
        <f t="shared" si="1"/>
        <v>5919</v>
      </c>
      <c r="K8" s="11">
        <f t="shared" si="1"/>
        <v>6323</v>
      </c>
      <c r="L8" s="11">
        <f t="shared" si="1"/>
        <v>4664</v>
      </c>
      <c r="M8" s="11">
        <f t="shared" si="1"/>
        <v>2075</v>
      </c>
      <c r="N8" s="11">
        <f t="shared" si="1"/>
        <v>1853</v>
      </c>
      <c r="O8" s="11">
        <f t="shared" si="1"/>
        <v>66070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9425</v>
      </c>
      <c r="C9" s="11">
        <v>7556</v>
      </c>
      <c r="D9" s="11">
        <v>7115</v>
      </c>
      <c r="E9" s="11">
        <v>1111</v>
      </c>
      <c r="F9" s="11">
        <v>4123</v>
      </c>
      <c r="G9" s="11">
        <v>6334</v>
      </c>
      <c r="H9" s="11">
        <v>1270</v>
      </c>
      <c r="I9" s="11">
        <v>8298</v>
      </c>
      <c r="J9" s="11">
        <v>5919</v>
      </c>
      <c r="K9" s="11">
        <v>6320</v>
      </c>
      <c r="L9" s="11">
        <v>4664</v>
      </c>
      <c r="M9" s="11">
        <v>2071</v>
      </c>
      <c r="N9" s="11">
        <v>1853</v>
      </c>
      <c r="O9" s="11">
        <f>SUM(B9:N9)</f>
        <v>66059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4</v>
      </c>
      <c r="I10" s="13">
        <v>0</v>
      </c>
      <c r="J10" s="13">
        <v>0</v>
      </c>
      <c r="K10" s="13">
        <v>3</v>
      </c>
      <c r="L10" s="13">
        <v>0</v>
      </c>
      <c r="M10" s="13">
        <v>4</v>
      </c>
      <c r="N10" s="13">
        <v>0</v>
      </c>
      <c r="O10" s="11">
        <f>SUM(B10:N10)</f>
        <v>11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167522</v>
      </c>
      <c r="C11" s="13">
        <v>104473</v>
      </c>
      <c r="D11" s="13">
        <v>129892</v>
      </c>
      <c r="E11" s="13">
        <v>26161</v>
      </c>
      <c r="F11" s="13">
        <v>81701</v>
      </c>
      <c r="G11" s="13">
        <v>133712</v>
      </c>
      <c r="H11" s="13">
        <v>18217</v>
      </c>
      <c r="I11" s="13">
        <v>108048</v>
      </c>
      <c r="J11" s="13">
        <v>102564</v>
      </c>
      <c r="K11" s="13">
        <v>147119</v>
      </c>
      <c r="L11" s="13">
        <v>107553</v>
      </c>
      <c r="M11" s="13">
        <v>47435</v>
      </c>
      <c r="N11" s="13">
        <v>27628</v>
      </c>
      <c r="O11" s="11">
        <f>SUM(B11:N11)</f>
        <v>1202025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1.720804197612711</v>
      </c>
      <c r="C15" s="19">
        <v>1.849111703194303</v>
      </c>
      <c r="D15" s="19">
        <v>1.671017329333403</v>
      </c>
      <c r="E15" s="19">
        <v>1.393277986054298</v>
      </c>
      <c r="F15" s="19">
        <v>2.339916840684141</v>
      </c>
      <c r="G15" s="19">
        <v>2.193687630593717</v>
      </c>
      <c r="H15" s="19">
        <v>2.49679341126303</v>
      </c>
      <c r="I15" s="19">
        <v>1.748218751371802</v>
      </c>
      <c r="J15" s="19">
        <v>1.724435500091183</v>
      </c>
      <c r="K15" s="19">
        <v>1.702438248119111</v>
      </c>
      <c r="L15" s="19">
        <v>1.886292738043525</v>
      </c>
      <c r="M15" s="19">
        <v>1.894108466843037</v>
      </c>
      <c r="N15" s="19">
        <v>1.860098384065367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750669.1300000002</v>
      </c>
      <c r="C17" s="24">
        <f aca="true" t="shared" si="2" ref="C17:N17">C18+C19+C20+C21+C22+C23+C24+C25</f>
        <v>515263.80999999994</v>
      </c>
      <c r="D17" s="24">
        <f t="shared" si="2"/>
        <v>486582.1700000001</v>
      </c>
      <c r="E17" s="24">
        <f t="shared" si="2"/>
        <v>142291.39</v>
      </c>
      <c r="F17" s="24">
        <f t="shared" si="2"/>
        <v>493719.06</v>
      </c>
      <c r="G17" s="24">
        <f t="shared" si="2"/>
        <v>629891.37</v>
      </c>
      <c r="H17" s="24">
        <f t="shared" si="2"/>
        <v>130467.17000000003</v>
      </c>
      <c r="I17" s="24">
        <f t="shared" si="2"/>
        <v>506295.62000000005</v>
      </c>
      <c r="J17" s="24">
        <f t="shared" si="2"/>
        <v>444768.4500000001</v>
      </c>
      <c r="K17" s="24">
        <f t="shared" si="2"/>
        <v>617238.3999999999</v>
      </c>
      <c r="L17" s="24">
        <f t="shared" si="2"/>
        <v>574599.3099999999</v>
      </c>
      <c r="M17" s="24">
        <f t="shared" si="2"/>
        <v>302102.49</v>
      </c>
      <c r="N17" s="24">
        <f t="shared" si="2"/>
        <v>153093.71</v>
      </c>
      <c r="O17" s="24">
        <f>O18+O19+O20+O21+O22+O23+O24+O25</f>
        <v>5746982.08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390203.52</v>
      </c>
      <c r="C18" s="30">
        <f t="shared" si="3"/>
        <v>255146.05</v>
      </c>
      <c r="D18" s="30">
        <f t="shared" si="3"/>
        <v>273589.28</v>
      </c>
      <c r="E18" s="30">
        <f t="shared" si="3"/>
        <v>93163.88</v>
      </c>
      <c r="F18" s="30">
        <f t="shared" si="3"/>
        <v>198570.99</v>
      </c>
      <c r="G18" s="30">
        <f t="shared" si="3"/>
        <v>266367.49</v>
      </c>
      <c r="H18" s="30">
        <f t="shared" si="3"/>
        <v>49707.9</v>
      </c>
      <c r="I18" s="30">
        <f t="shared" si="3"/>
        <v>262872.15</v>
      </c>
      <c r="J18" s="30">
        <f t="shared" si="3"/>
        <v>246701.19</v>
      </c>
      <c r="K18" s="30">
        <f t="shared" si="3"/>
        <v>330069.09</v>
      </c>
      <c r="L18" s="30">
        <f t="shared" si="3"/>
        <v>274729.66</v>
      </c>
      <c r="M18" s="30">
        <f t="shared" si="3"/>
        <v>140024.18</v>
      </c>
      <c r="N18" s="30">
        <f t="shared" si="3"/>
        <v>75350.49</v>
      </c>
      <c r="O18" s="30">
        <f aca="true" t="shared" si="4" ref="O18:O25">SUM(B18:N18)</f>
        <v>2856495.8700000006</v>
      </c>
    </row>
    <row r="19" spans="1:23" ht="18.75" customHeight="1">
      <c r="A19" s="26" t="s">
        <v>35</v>
      </c>
      <c r="B19" s="30">
        <f>IF(B15&lt;&gt;0,ROUND((B15-1)*B18,2),0)</f>
        <v>281260.34</v>
      </c>
      <c r="C19" s="30">
        <f aca="true" t="shared" si="5" ref="C19:N19">IF(C15&lt;&gt;0,ROUND((C15-1)*C18,2),0)</f>
        <v>216647.5</v>
      </c>
      <c r="D19" s="30">
        <f t="shared" si="5"/>
        <v>183583.15</v>
      </c>
      <c r="E19" s="30">
        <f t="shared" si="5"/>
        <v>36639.3</v>
      </c>
      <c r="F19" s="30">
        <f t="shared" si="5"/>
        <v>266068.61</v>
      </c>
      <c r="G19" s="30">
        <f t="shared" si="5"/>
        <v>317959.58</v>
      </c>
      <c r="H19" s="30">
        <f t="shared" si="5"/>
        <v>74402.46</v>
      </c>
      <c r="I19" s="30">
        <f t="shared" si="5"/>
        <v>196685.87</v>
      </c>
      <c r="J19" s="30">
        <f t="shared" si="5"/>
        <v>178719.1</v>
      </c>
      <c r="K19" s="30">
        <f t="shared" si="5"/>
        <v>231853.15</v>
      </c>
      <c r="L19" s="30">
        <f t="shared" si="5"/>
        <v>243490.9</v>
      </c>
      <c r="M19" s="30">
        <f t="shared" si="5"/>
        <v>125196.8</v>
      </c>
      <c r="N19" s="30">
        <f t="shared" si="5"/>
        <v>64808.83</v>
      </c>
      <c r="O19" s="30">
        <f t="shared" si="4"/>
        <v>2417315.59</v>
      </c>
      <c r="W19" s="62"/>
    </row>
    <row r="20" spans="1:15" ht="18.75" customHeight="1">
      <c r="A20" s="26" t="s">
        <v>36</v>
      </c>
      <c r="B20" s="30">
        <v>27808.29</v>
      </c>
      <c r="C20" s="30">
        <v>22735.28</v>
      </c>
      <c r="D20" s="30">
        <v>13997.11</v>
      </c>
      <c r="E20" s="30">
        <v>4913.14</v>
      </c>
      <c r="F20" s="30">
        <v>12824.74</v>
      </c>
      <c r="G20" s="30">
        <v>18475.4</v>
      </c>
      <c r="H20" s="30">
        <v>2762.3</v>
      </c>
      <c r="I20" s="30">
        <v>11830.83</v>
      </c>
      <c r="J20" s="30">
        <v>16083.33</v>
      </c>
      <c r="K20" s="30">
        <v>22473.5</v>
      </c>
      <c r="L20" s="30">
        <v>23550.87</v>
      </c>
      <c r="M20" s="30">
        <v>11647.35</v>
      </c>
      <c r="N20" s="30">
        <v>4582.34</v>
      </c>
      <c r="O20" s="30">
        <f t="shared" si="4"/>
        <v>193684.48</v>
      </c>
    </row>
    <row r="21" spans="1:15" ht="18.75" customHeight="1">
      <c r="A21" s="26" t="s">
        <v>37</v>
      </c>
      <c r="B21" s="30">
        <v>2771.88</v>
      </c>
      <c r="C21" s="30">
        <v>2771.88</v>
      </c>
      <c r="D21" s="30">
        <v>1385.94</v>
      </c>
      <c r="E21" s="30">
        <v>1385.94</v>
      </c>
      <c r="F21" s="30">
        <v>1385.94</v>
      </c>
      <c r="G21" s="30">
        <v>1385.94</v>
      </c>
      <c r="H21" s="30">
        <v>1385.94</v>
      </c>
      <c r="I21" s="30">
        <v>1385.94</v>
      </c>
      <c r="J21" s="30">
        <v>1385.94</v>
      </c>
      <c r="K21" s="30">
        <v>1385.94</v>
      </c>
      <c r="L21" s="30">
        <v>1385.94</v>
      </c>
      <c r="M21" s="30">
        <v>1385.94</v>
      </c>
      <c r="N21" s="30">
        <v>1385.94</v>
      </c>
      <c r="O21" s="30">
        <f t="shared" si="4"/>
        <v>20789.1</v>
      </c>
    </row>
    <row r="22" spans="1:15" ht="18.75" customHeight="1">
      <c r="A22" s="26" t="s">
        <v>38</v>
      </c>
      <c r="B22" s="30">
        <v>-1028.07</v>
      </c>
      <c r="C22" s="30">
        <v>-293.74</v>
      </c>
      <c r="D22" s="30">
        <v>-6464.6</v>
      </c>
      <c r="E22" s="30">
        <v>0</v>
      </c>
      <c r="F22" s="30">
        <v>-7133.6</v>
      </c>
      <c r="G22" s="30">
        <v>0</v>
      </c>
      <c r="H22" s="30">
        <v>-3192.67</v>
      </c>
      <c r="I22" s="30">
        <v>0</v>
      </c>
      <c r="J22" s="30">
        <v>-7914.6</v>
      </c>
      <c r="K22" s="30">
        <v>-1874.4</v>
      </c>
      <c r="L22" s="30">
        <v>-1781.07</v>
      </c>
      <c r="M22" s="30">
        <v>0</v>
      </c>
      <c r="N22" s="30">
        <v>0</v>
      </c>
      <c r="O22" s="30">
        <f t="shared" si="4"/>
        <v>-29682.75</v>
      </c>
    </row>
    <row r="23" spans="1:26" ht="18.75" customHeight="1">
      <c r="A23" s="26" t="s">
        <v>69</v>
      </c>
      <c r="B23" s="30">
        <v>0</v>
      </c>
      <c r="C23" s="30">
        <v>-367.46</v>
      </c>
      <c r="D23" s="30">
        <v>-4864.6</v>
      </c>
      <c r="E23" s="30">
        <v>-878.65</v>
      </c>
      <c r="F23" s="30">
        <v>0</v>
      </c>
      <c r="G23" s="30">
        <v>0</v>
      </c>
      <c r="H23" s="30">
        <v>-1394.4</v>
      </c>
      <c r="I23" s="30">
        <v>-186.23</v>
      </c>
      <c r="J23" s="30">
        <v>-10382.35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-18073.690000000002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49653.17</v>
      </c>
      <c r="C25" s="30">
        <v>18624.3</v>
      </c>
      <c r="D25" s="30">
        <v>25355.89</v>
      </c>
      <c r="E25" s="30">
        <v>7067.78</v>
      </c>
      <c r="F25" s="30">
        <v>22002.38</v>
      </c>
      <c r="G25" s="30">
        <v>25702.96</v>
      </c>
      <c r="H25" s="30">
        <v>6795.64</v>
      </c>
      <c r="I25" s="30">
        <v>33707.06</v>
      </c>
      <c r="J25" s="30">
        <v>20175.84</v>
      </c>
      <c r="K25" s="30">
        <v>33331.12</v>
      </c>
      <c r="L25" s="30">
        <v>33223.01</v>
      </c>
      <c r="M25" s="30">
        <v>23848.22</v>
      </c>
      <c r="N25" s="30">
        <v>6966.11</v>
      </c>
      <c r="O25" s="30">
        <f t="shared" si="4"/>
        <v>306453.48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-41470</v>
      </c>
      <c r="C27" s="30">
        <f>+C28+C30+C41+C42+C45-C46</f>
        <v>-33246.4</v>
      </c>
      <c r="D27" s="30">
        <f t="shared" si="6"/>
        <v>-33612.13</v>
      </c>
      <c r="E27" s="30">
        <f t="shared" si="6"/>
        <v>-4888.4</v>
      </c>
      <c r="F27" s="30">
        <f t="shared" si="6"/>
        <v>-18141.2</v>
      </c>
      <c r="G27" s="30">
        <f t="shared" si="6"/>
        <v>-27869.6</v>
      </c>
      <c r="H27" s="30">
        <f t="shared" si="6"/>
        <v>-6206.36</v>
      </c>
      <c r="I27" s="30">
        <f t="shared" si="6"/>
        <v>-36511.2</v>
      </c>
      <c r="J27" s="30">
        <f t="shared" si="6"/>
        <v>-26043.6</v>
      </c>
      <c r="K27" s="30">
        <f t="shared" si="6"/>
        <v>-27808</v>
      </c>
      <c r="L27" s="30">
        <f t="shared" si="6"/>
        <v>-20521.6</v>
      </c>
      <c r="M27" s="30">
        <f t="shared" si="6"/>
        <v>-9112.4</v>
      </c>
      <c r="N27" s="30">
        <f t="shared" si="6"/>
        <v>-8153.2</v>
      </c>
      <c r="O27" s="30">
        <f t="shared" si="6"/>
        <v>-293584.09</v>
      </c>
    </row>
    <row r="28" spans="1:15" ht="18.75" customHeight="1">
      <c r="A28" s="26" t="s">
        <v>40</v>
      </c>
      <c r="B28" s="31">
        <f>+B29</f>
        <v>-41470</v>
      </c>
      <c r="C28" s="31">
        <f>+C29</f>
        <v>-33246.4</v>
      </c>
      <c r="D28" s="31">
        <f aca="true" t="shared" si="7" ref="D28:O28">+D29</f>
        <v>-31306</v>
      </c>
      <c r="E28" s="31">
        <f t="shared" si="7"/>
        <v>-4888.4</v>
      </c>
      <c r="F28" s="31">
        <f t="shared" si="7"/>
        <v>-18141.2</v>
      </c>
      <c r="G28" s="31">
        <f t="shared" si="7"/>
        <v>-27869.6</v>
      </c>
      <c r="H28" s="31">
        <f t="shared" si="7"/>
        <v>-5588</v>
      </c>
      <c r="I28" s="31">
        <f t="shared" si="7"/>
        <v>-36511.2</v>
      </c>
      <c r="J28" s="31">
        <f t="shared" si="7"/>
        <v>-26043.6</v>
      </c>
      <c r="K28" s="31">
        <f t="shared" si="7"/>
        <v>-27808</v>
      </c>
      <c r="L28" s="31">
        <f t="shared" si="7"/>
        <v>-20521.6</v>
      </c>
      <c r="M28" s="31">
        <f t="shared" si="7"/>
        <v>-9112.4</v>
      </c>
      <c r="N28" s="31">
        <f t="shared" si="7"/>
        <v>-8153.2</v>
      </c>
      <c r="O28" s="31">
        <f t="shared" si="7"/>
        <v>-290659.60000000003</v>
      </c>
    </row>
    <row r="29" spans="1:26" ht="18.75" customHeight="1">
      <c r="A29" s="27" t="s">
        <v>41</v>
      </c>
      <c r="B29" s="16">
        <f>ROUND((-B9)*$G$3,2)</f>
        <v>-41470</v>
      </c>
      <c r="C29" s="16">
        <f aca="true" t="shared" si="8" ref="C29:N29">ROUND((-C9)*$G$3,2)</f>
        <v>-33246.4</v>
      </c>
      <c r="D29" s="16">
        <f t="shared" si="8"/>
        <v>-31306</v>
      </c>
      <c r="E29" s="16">
        <f t="shared" si="8"/>
        <v>-4888.4</v>
      </c>
      <c r="F29" s="16">
        <f t="shared" si="8"/>
        <v>-18141.2</v>
      </c>
      <c r="G29" s="16">
        <f t="shared" si="8"/>
        <v>-27869.6</v>
      </c>
      <c r="H29" s="16">
        <f t="shared" si="8"/>
        <v>-5588</v>
      </c>
      <c r="I29" s="16">
        <f t="shared" si="8"/>
        <v>-36511.2</v>
      </c>
      <c r="J29" s="16">
        <f t="shared" si="8"/>
        <v>-26043.6</v>
      </c>
      <c r="K29" s="16">
        <f t="shared" si="8"/>
        <v>-27808</v>
      </c>
      <c r="L29" s="16">
        <f t="shared" si="8"/>
        <v>-20521.6</v>
      </c>
      <c r="M29" s="16">
        <f t="shared" si="8"/>
        <v>-9112.4</v>
      </c>
      <c r="N29" s="16">
        <f t="shared" si="8"/>
        <v>-8153.2</v>
      </c>
      <c r="O29" s="32">
        <f aca="true" t="shared" si="9" ref="O29:O46">SUM(B29:N29)</f>
        <v>-290659.60000000003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-2306.13</v>
      </c>
      <c r="E41" s="35">
        <v>0</v>
      </c>
      <c r="F41" s="35">
        <v>0</v>
      </c>
      <c r="G41" s="35">
        <v>0</v>
      </c>
      <c r="H41" s="35">
        <v>-618.36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-2924.4900000000002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709199.1300000002</v>
      </c>
      <c r="C44" s="36">
        <f t="shared" si="11"/>
        <v>482017.4099999999</v>
      </c>
      <c r="D44" s="36">
        <f t="shared" si="11"/>
        <v>452970.0400000001</v>
      </c>
      <c r="E44" s="36">
        <f t="shared" si="11"/>
        <v>137402.99000000002</v>
      </c>
      <c r="F44" s="36">
        <f t="shared" si="11"/>
        <v>475577.86</v>
      </c>
      <c r="G44" s="36">
        <f t="shared" si="11"/>
        <v>602021.77</v>
      </c>
      <c r="H44" s="36">
        <f t="shared" si="11"/>
        <v>124260.81000000003</v>
      </c>
      <c r="I44" s="36">
        <f t="shared" si="11"/>
        <v>469784.42000000004</v>
      </c>
      <c r="J44" s="36">
        <f t="shared" si="11"/>
        <v>418724.85000000015</v>
      </c>
      <c r="K44" s="36">
        <f t="shared" si="11"/>
        <v>589430.3999999999</v>
      </c>
      <c r="L44" s="36">
        <f t="shared" si="11"/>
        <v>554077.71</v>
      </c>
      <c r="M44" s="36">
        <f t="shared" si="11"/>
        <v>292990.08999999997</v>
      </c>
      <c r="N44" s="36">
        <f t="shared" si="11"/>
        <v>144940.50999999998</v>
      </c>
      <c r="O44" s="36">
        <f>SUM(B44:N44)</f>
        <v>5453397.989999999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 s="43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709199.14</v>
      </c>
      <c r="C50" s="51">
        <f t="shared" si="12"/>
        <v>482017.4</v>
      </c>
      <c r="D50" s="51">
        <f t="shared" si="12"/>
        <v>452970.04</v>
      </c>
      <c r="E50" s="51">
        <f t="shared" si="12"/>
        <v>137402.99</v>
      </c>
      <c r="F50" s="51">
        <f t="shared" si="12"/>
        <v>475577.86</v>
      </c>
      <c r="G50" s="51">
        <f t="shared" si="12"/>
        <v>602021.77</v>
      </c>
      <c r="H50" s="51">
        <f t="shared" si="12"/>
        <v>124260.8</v>
      </c>
      <c r="I50" s="51">
        <f t="shared" si="12"/>
        <v>469784.43</v>
      </c>
      <c r="J50" s="51">
        <f t="shared" si="12"/>
        <v>418724.85</v>
      </c>
      <c r="K50" s="51">
        <f t="shared" si="12"/>
        <v>589430.4</v>
      </c>
      <c r="L50" s="51">
        <f t="shared" si="12"/>
        <v>554077.71</v>
      </c>
      <c r="M50" s="51">
        <f t="shared" si="12"/>
        <v>292990.1</v>
      </c>
      <c r="N50" s="51">
        <f t="shared" si="12"/>
        <v>144940.51</v>
      </c>
      <c r="O50" s="36">
        <f t="shared" si="12"/>
        <v>5453398</v>
      </c>
      <c r="Q50"/>
    </row>
    <row r="51" spans="1:18" ht="18.75" customHeight="1">
      <c r="A51" s="26" t="s">
        <v>57</v>
      </c>
      <c r="B51" s="51">
        <v>589689.41</v>
      </c>
      <c r="C51" s="51">
        <v>354584.3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944273.71</v>
      </c>
      <c r="P51"/>
      <c r="Q51"/>
      <c r="R51" s="43"/>
    </row>
    <row r="52" spans="1:16" ht="18.75" customHeight="1">
      <c r="A52" s="26" t="s">
        <v>58</v>
      </c>
      <c r="B52" s="51">
        <v>119509.73</v>
      </c>
      <c r="C52" s="51">
        <v>127433.1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246942.83000000002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452970.04</v>
      </c>
      <c r="E53" s="52">
        <v>0</v>
      </c>
      <c r="F53" s="52">
        <v>0</v>
      </c>
      <c r="G53" s="52">
        <v>0</v>
      </c>
      <c r="H53" s="51">
        <v>124260.8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577230.84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137402.99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137402.99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475577.86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475577.86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602021.77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602021.77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469784.43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469784.43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418724.85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418724.85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589430.4</v>
      </c>
      <c r="L59" s="31">
        <v>554077.71</v>
      </c>
      <c r="M59" s="52">
        <v>0</v>
      </c>
      <c r="N59" s="52">
        <v>0</v>
      </c>
      <c r="O59" s="36">
        <f t="shared" si="13"/>
        <v>1143508.1099999999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292990.1</v>
      </c>
      <c r="N60" s="52">
        <v>0</v>
      </c>
      <c r="O60" s="36">
        <f t="shared" si="13"/>
        <v>292990.1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144940.51</v>
      </c>
      <c r="O61" s="55">
        <f t="shared" si="13"/>
        <v>144940.51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2021-04-15T17:16:27Z</dcterms:modified>
  <cp:category/>
  <cp:version/>
  <cp:contentType/>
  <cp:contentStatus/>
</cp:coreProperties>
</file>