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<sst xmlns="http://schemas.openxmlformats.org/spreadsheetml/2006/main" count="79" uniqueCount="76">
  <si>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</si>
  <si>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</si>
  <si>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</si>
  <si>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</si>
  <si>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</si>
  <si>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</si>
  <si>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</si>
  <si>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</si>
  <si>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</si>
  <si>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</si>
  <si>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</si>
  <si>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</si>
  <si>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</si>
  <si>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</si>
  <si>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</si>
  <si>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</si>
  <si>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</si>
  <si>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</si>
  <si>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</si>
  <si>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</si>
  <si>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</si>
  <si>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</si>
  <si>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</si>
  <si>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</si>
  <si>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</si>
  <si>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</si>
  <si>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</si>
  <si>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</si>
  <si>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</si>
  <si>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</si>
  <si>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</si>
  <si>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</si>
  <si>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</si>
  <si>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</si>
  <si>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</si>
  <si>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</si>
  <si>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</si>
  <si>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</si>
  <si>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</si>
  <si>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</si>
  <si>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</si>
  <si>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</si>
  <si>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</si>
  <si>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</si>
  <si>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</si>
  <si>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</si>
  <si>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</si>
  <si>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</si>
  <si>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</si>
  <si>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</si>
  <si>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</si>
  <si>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</si>
  <si>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</si>
  <si>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</si>
  <si>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</si>
  <si>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</si>
  <si>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</si>
  <si>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</si>
  <si>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</si>
  <si>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</si>
  <si>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</si>
  <si>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</si>
  <si>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</si>
  <si>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</si>
  <si>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</si>
  <si>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</si>
  <si>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</si>
  <si>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</si>
  <si>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</si>
  <si>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</si>
  <si>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</si>
  <si>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</si>
  <si>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</si>
  <si>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09/04/21 - VENCIMENTO 16/04/21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</si>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</sst>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256977</v>
      </c>
      <c r="C7" s="9">
        <f t="shared" si="0"/>
        <v>176266</v>
      </c>
      <c r="D7" s="9">
        <f t="shared" si="0"/>
        <v>204757</v>
      </c>
      <c r="E7" s="9">
        <f t="shared" si="0"/>
        <v>41343</v>
      </c>
      <c r="F7" s="9">
        <f t="shared" si="0"/>
        <v>133261</v>
      </c>
      <c r="G7" s="9">
        <f t="shared" si="0"/>
        <v>233707</v>
      </c>
      <c r="H7" s="9">
        <f t="shared" si="0"/>
        <v>33124</v>
      </c>
      <c r="I7" s="9">
        <f t="shared" si="0"/>
        <v>183563</v>
      </c>
      <c r="J7" s="9">
        <f t="shared" si="0"/>
        <v>164887</v>
      </c>
      <c r="K7" s="9">
        <f t="shared" si="0"/>
        <v>230913</v>
      </c>
      <c r="L7" s="9">
        <f t="shared" si="0"/>
        <v>172496</v>
      </c>
      <c r="M7" s="9">
        <f t="shared" si="0"/>
        <v>79780</v>
      </c>
      <c r="N7" s="9">
        <f t="shared" si="0"/>
        <v>50168</v>
      </c>
      <c r="O7" s="9">
        <f t="shared" si="0"/>
        <v>1961242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11202</v>
      </c>
      <c r="C8" s="11">
        <f t="shared" si="1"/>
        <v>9927</v>
      </c>
      <c r="D8" s="11">
        <f t="shared" si="1"/>
        <v>8767</v>
      </c>
      <c r="E8" s="11">
        <f t="shared" si="1"/>
        <v>1456</v>
      </c>
      <c r="F8" s="11">
        <f t="shared" si="1"/>
        <v>5428</v>
      </c>
      <c r="G8" s="11">
        <f t="shared" si="1"/>
        <v>8735</v>
      </c>
      <c r="H8" s="11">
        <f t="shared" si="1"/>
        <v>1674</v>
      </c>
      <c r="I8" s="11">
        <f t="shared" si="1"/>
        <v>10860</v>
      </c>
      <c r="J8" s="11">
        <f t="shared" si="1"/>
        <v>7681</v>
      </c>
      <c r="K8" s="11">
        <f t="shared" si="1"/>
        <v>7526</v>
      </c>
      <c r="L8" s="11">
        <f t="shared" si="1"/>
        <v>5973</v>
      </c>
      <c r="M8" s="11">
        <f t="shared" si="1"/>
        <v>3058</v>
      </c>
      <c r="N8" s="11">
        <f t="shared" si="1"/>
        <v>2787</v>
      </c>
      <c r="O8" s="11">
        <f t="shared" si="1"/>
        <v>85074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11202</v>
      </c>
      <c r="C9" s="11">
        <v>9927</v>
      </c>
      <c r="D9" s="11">
        <v>8767</v>
      </c>
      <c r="E9" s="11">
        <v>1456</v>
      </c>
      <c r="F9" s="11">
        <v>5428</v>
      </c>
      <c r="G9" s="11">
        <v>8735</v>
      </c>
      <c r="H9" s="11">
        <v>1669</v>
      </c>
      <c r="I9" s="11">
        <v>10860</v>
      </c>
      <c r="J9" s="11">
        <v>7681</v>
      </c>
      <c r="K9" s="11">
        <v>7522</v>
      </c>
      <c r="L9" s="11">
        <v>5973</v>
      </c>
      <c r="M9" s="11">
        <v>3055</v>
      </c>
      <c r="N9" s="11">
        <v>2787</v>
      </c>
      <c r="O9" s="11">
        <f>SUM(B9:N9)</f>
        <v>85062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4</v>
      </c>
      <c r="L10" s="13">
        <v>0</v>
      </c>
      <c r="M10" s="13">
        <v>3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245775</v>
      </c>
      <c r="C11" s="13">
        <v>166339</v>
      </c>
      <c r="D11" s="13">
        <v>195990</v>
      </c>
      <c r="E11" s="13">
        <v>39887</v>
      </c>
      <c r="F11" s="13">
        <v>127833</v>
      </c>
      <c r="G11" s="13">
        <v>224972</v>
      </c>
      <c r="H11" s="13">
        <v>31450</v>
      </c>
      <c r="I11" s="13">
        <v>172703</v>
      </c>
      <c r="J11" s="13">
        <v>157206</v>
      </c>
      <c r="K11" s="13">
        <v>223387</v>
      </c>
      <c r="L11" s="13">
        <v>166523</v>
      </c>
      <c r="M11" s="13">
        <v>76722</v>
      </c>
      <c r="N11" s="13">
        <v>47381</v>
      </c>
      <c r="O11" s="11">
        <f>SUM(B11:N11)</f>
        <v>1876168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1.720804197612711</v>
      </c>
      <c r="C15" s="19">
        <v>1.853295222420105</v>
      </c>
      <c r="D15" s="19">
        <v>1.723488874626783</v>
      </c>
      <c r="E15" s="19">
        <v>1.358733860435103</v>
      </c>
      <c r="F15" s="19">
        <v>2.339916840684141</v>
      </c>
      <c r="G15" s="19">
        <v>2.193687630593717</v>
      </c>
      <c r="H15" s="19">
        <v>2.540596749598505</v>
      </c>
      <c r="I15" s="19">
        <v>1.744114954988112</v>
      </c>
      <c r="J15" s="19">
        <v>1.746543693046034</v>
      </c>
      <c r="K15" s="19">
        <v>1.702438248119111</v>
      </c>
      <c r="L15" s="19">
        <v>1.843947397942482</v>
      </c>
      <c r="M15" s="19">
        <v>1.886906459475594</v>
      </c>
      <c r="N15" s="19">
        <v>1.860098384065367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1064173.0000000002</v>
      </c>
      <c r="C17" s="24">
        <f aca="true" t="shared" si="2" ref="C17:N17">C18+C19+C20+C21+C22+C23+C24+C25</f>
        <v>792994.42</v>
      </c>
      <c r="D17" s="24">
        <f t="shared" si="2"/>
        <v>742153.28</v>
      </c>
      <c r="E17" s="24">
        <f t="shared" si="2"/>
        <v>205677.23</v>
      </c>
      <c r="F17" s="24">
        <f t="shared" si="2"/>
        <v>754248.1899999998</v>
      </c>
      <c r="G17" s="24">
        <f t="shared" si="2"/>
        <v>1030642.5399999998</v>
      </c>
      <c r="H17" s="24">
        <f t="shared" si="2"/>
        <v>222926.62</v>
      </c>
      <c r="I17" s="24">
        <f t="shared" si="2"/>
        <v>772396.53</v>
      </c>
      <c r="J17" s="24">
        <f t="shared" si="2"/>
        <v>682656.32</v>
      </c>
      <c r="K17" s="24">
        <f t="shared" si="2"/>
        <v>912423.6499999999</v>
      </c>
      <c r="L17" s="24">
        <f t="shared" si="2"/>
        <v>842544.28</v>
      </c>
      <c r="M17" s="24">
        <f t="shared" si="2"/>
        <v>465276.70999999996</v>
      </c>
      <c r="N17" s="24">
        <f t="shared" si="2"/>
        <v>254721.49999999997</v>
      </c>
      <c r="O17" s="24">
        <f>O18+O19+O20+O21+O22+O23+O24+O25</f>
        <v>8742834.270000001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566685.68</v>
      </c>
      <c r="C18" s="30">
        <f t="shared" si="3"/>
        <v>401445.82</v>
      </c>
      <c r="D18" s="30">
        <f t="shared" si="3"/>
        <v>408879.25</v>
      </c>
      <c r="E18" s="30">
        <f t="shared" si="3"/>
        <v>141231.82</v>
      </c>
      <c r="F18" s="30">
        <f t="shared" si="3"/>
        <v>308325.98</v>
      </c>
      <c r="G18" s="30">
        <f t="shared" si="3"/>
        <v>444510.71</v>
      </c>
      <c r="H18" s="30">
        <f t="shared" si="3"/>
        <v>84476.14</v>
      </c>
      <c r="I18" s="30">
        <f t="shared" si="3"/>
        <v>414742.24</v>
      </c>
      <c r="J18" s="30">
        <f t="shared" si="3"/>
        <v>374969.53</v>
      </c>
      <c r="K18" s="30">
        <f t="shared" si="3"/>
        <v>496716.95</v>
      </c>
      <c r="L18" s="30">
        <f t="shared" si="3"/>
        <v>422304.71</v>
      </c>
      <c r="M18" s="30">
        <f t="shared" si="3"/>
        <v>225633.8</v>
      </c>
      <c r="N18" s="30">
        <f t="shared" si="3"/>
        <v>128224.39</v>
      </c>
      <c r="O18" s="30">
        <f aca="true" t="shared" si="4" ref="O18:O25">SUM(B18:N18)</f>
        <v>4418147.0200000005</v>
      </c>
    </row>
    <row r="19" spans="1:23" ht="18.75" customHeight="1">
      <c r="A19" s="26" t="s">
        <v>35</v>
      </c>
      <c r="B19" s="30">
        <f>IF(B15&lt;&gt;0,ROUND((B15-1)*B18,2),0)</f>
        <v>408469.42</v>
      </c>
      <c r="C19" s="30">
        <f aca="true" t="shared" si="5" ref="C19:N19">IF(C15&lt;&gt;0,ROUND((C15-1)*C18,2),0)</f>
        <v>342551.8</v>
      </c>
      <c r="D19" s="30">
        <f t="shared" si="5"/>
        <v>295819.59</v>
      </c>
      <c r="E19" s="30">
        <f t="shared" si="5"/>
        <v>50664.64</v>
      </c>
      <c r="F19" s="30">
        <f t="shared" si="5"/>
        <v>413131.17</v>
      </c>
      <c r="G19" s="30">
        <f t="shared" si="5"/>
        <v>530606.94</v>
      </c>
      <c r="H19" s="30">
        <f t="shared" si="5"/>
        <v>130143.67</v>
      </c>
      <c r="I19" s="30">
        <f t="shared" si="5"/>
        <v>308615.9</v>
      </c>
      <c r="J19" s="30">
        <f t="shared" si="5"/>
        <v>279931.14</v>
      </c>
      <c r="K19" s="30">
        <f t="shared" si="5"/>
        <v>348912.98</v>
      </c>
      <c r="L19" s="30">
        <f t="shared" si="5"/>
        <v>356402.96</v>
      </c>
      <c r="M19" s="30">
        <f t="shared" si="5"/>
        <v>200116.07</v>
      </c>
      <c r="N19" s="30">
        <f t="shared" si="5"/>
        <v>110285.59</v>
      </c>
      <c r="O19" s="30">
        <f t="shared" si="4"/>
        <v>3775651.8699999996</v>
      </c>
      <c r="W19" s="62"/>
    </row>
    <row r="20" spans="1:15" ht="18.75" customHeight="1">
      <c r="A20" s="26" t="s">
        <v>36</v>
      </c>
      <c r="B20" s="30">
        <v>37620.92</v>
      </c>
      <c r="C20" s="30">
        <v>27894.36</v>
      </c>
      <c r="D20" s="30">
        <v>19609.51</v>
      </c>
      <c r="E20" s="30">
        <v>6908.62</v>
      </c>
      <c r="F20" s="30">
        <v>16536.32</v>
      </c>
      <c r="G20" s="30">
        <v>28435.99</v>
      </c>
      <c r="H20" s="30">
        <v>4313.9</v>
      </c>
      <c r="I20" s="30">
        <v>14317.85</v>
      </c>
      <c r="J20" s="30">
        <v>23546.97</v>
      </c>
      <c r="K20" s="30">
        <v>33951.06</v>
      </c>
      <c r="L20" s="30">
        <v>33051.1</v>
      </c>
      <c r="M20" s="30">
        <v>14292.68</v>
      </c>
      <c r="N20" s="30">
        <v>7859.47</v>
      </c>
      <c r="O20" s="30">
        <f t="shared" si="4"/>
        <v>268338.74999999994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-2432.3</v>
      </c>
      <c r="E23" s="30">
        <v>-1581.57</v>
      </c>
      <c r="F23" s="30">
        <v>0</v>
      </c>
      <c r="G23" s="30">
        <v>0</v>
      </c>
      <c r="H23" s="30">
        <v>-996</v>
      </c>
      <c r="I23" s="30">
        <v>-372.46</v>
      </c>
      <c r="J23" s="30">
        <v>-9438.5</v>
      </c>
      <c r="K23" s="30">
        <v>0</v>
      </c>
      <c r="L23" s="30">
        <v>-2042.37</v>
      </c>
      <c r="M23" s="30">
        <v>0</v>
      </c>
      <c r="N23" s="30">
        <v>0</v>
      </c>
      <c r="O23" s="30">
        <f t="shared" si="4"/>
        <v>-16863.2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-49288.8</v>
      </c>
      <c r="C27" s="30">
        <f>+C28+C30+C41+C42+C45-C46</f>
        <v>-43678.8</v>
      </c>
      <c r="D27" s="30">
        <f t="shared" si="6"/>
        <v>-42158.79</v>
      </c>
      <c r="E27" s="30">
        <f t="shared" si="6"/>
        <v>-6406.4</v>
      </c>
      <c r="F27" s="30">
        <f t="shared" si="6"/>
        <v>-23883.2</v>
      </c>
      <c r="G27" s="30">
        <f t="shared" si="6"/>
        <v>-38434</v>
      </c>
      <c r="H27" s="30">
        <f t="shared" si="6"/>
        <v>-8424.25</v>
      </c>
      <c r="I27" s="30">
        <f t="shared" si="6"/>
        <v>-47784</v>
      </c>
      <c r="J27" s="30">
        <f t="shared" si="6"/>
        <v>-33796.4</v>
      </c>
      <c r="K27" s="30">
        <f t="shared" si="6"/>
        <v>-33096.8</v>
      </c>
      <c r="L27" s="30">
        <f t="shared" si="6"/>
        <v>-26281.2</v>
      </c>
      <c r="M27" s="30">
        <f t="shared" si="6"/>
        <v>-13442</v>
      </c>
      <c r="N27" s="30">
        <f t="shared" si="6"/>
        <v>-12262.8</v>
      </c>
      <c r="O27" s="30">
        <f t="shared" si="6"/>
        <v>-378937.44000000006</v>
      </c>
    </row>
    <row r="28" spans="1:15" ht="18.75" customHeight="1">
      <c r="A28" s="26" t="s">
        <v>40</v>
      </c>
      <c r="B28" s="31">
        <f>+B29</f>
        <v>-49288.8</v>
      </c>
      <c r="C28" s="31">
        <f>+C29</f>
        <v>-43678.8</v>
      </c>
      <c r="D28" s="31">
        <f aca="true" t="shared" si="7" ref="D28:O28">+D29</f>
        <v>-38574.8</v>
      </c>
      <c r="E28" s="31">
        <f t="shared" si="7"/>
        <v>-6406.4</v>
      </c>
      <c r="F28" s="31">
        <f t="shared" si="7"/>
        <v>-23883.2</v>
      </c>
      <c r="G28" s="31">
        <f t="shared" si="7"/>
        <v>-38434</v>
      </c>
      <c r="H28" s="31">
        <f t="shared" si="7"/>
        <v>-7343.6</v>
      </c>
      <c r="I28" s="31">
        <f t="shared" si="7"/>
        <v>-47784</v>
      </c>
      <c r="J28" s="31">
        <f t="shared" si="7"/>
        <v>-33796.4</v>
      </c>
      <c r="K28" s="31">
        <f t="shared" si="7"/>
        <v>-33096.8</v>
      </c>
      <c r="L28" s="31">
        <f t="shared" si="7"/>
        <v>-26281.2</v>
      </c>
      <c r="M28" s="31">
        <f t="shared" si="7"/>
        <v>-13442</v>
      </c>
      <c r="N28" s="31">
        <f t="shared" si="7"/>
        <v>-12262.8</v>
      </c>
      <c r="O28" s="31">
        <f t="shared" si="7"/>
        <v>-374272.80000000005</v>
      </c>
    </row>
    <row r="29" spans="1:26" ht="18.75" customHeight="1">
      <c r="A29" s="27" t="s">
        <v>41</v>
      </c>
      <c r="B29" s="16">
        <f>ROUND((-B9)*$G$3,2)</f>
        <v>-49288.8</v>
      </c>
      <c r="C29" s="16">
        <f aca="true" t="shared" si="8" ref="C29:N29">ROUND((-C9)*$G$3,2)</f>
        <v>-43678.8</v>
      </c>
      <c r="D29" s="16">
        <f t="shared" si="8"/>
        <v>-38574.8</v>
      </c>
      <c r="E29" s="16">
        <f t="shared" si="8"/>
        <v>-6406.4</v>
      </c>
      <c r="F29" s="16">
        <f t="shared" si="8"/>
        <v>-23883.2</v>
      </c>
      <c r="G29" s="16">
        <f t="shared" si="8"/>
        <v>-38434</v>
      </c>
      <c r="H29" s="16">
        <f t="shared" si="8"/>
        <v>-7343.6</v>
      </c>
      <c r="I29" s="16">
        <f t="shared" si="8"/>
        <v>-47784</v>
      </c>
      <c r="J29" s="16">
        <f t="shared" si="8"/>
        <v>-33796.4</v>
      </c>
      <c r="K29" s="16">
        <f t="shared" si="8"/>
        <v>-33096.8</v>
      </c>
      <c r="L29" s="16">
        <f t="shared" si="8"/>
        <v>-26281.2</v>
      </c>
      <c r="M29" s="16">
        <f t="shared" si="8"/>
        <v>-13442</v>
      </c>
      <c r="N29" s="16">
        <f t="shared" si="8"/>
        <v>-12262.8</v>
      </c>
      <c r="O29" s="32">
        <f aca="true" t="shared" si="9" ref="O29:O46">SUM(B29:N29)</f>
        <v>-374272.80000000005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-3583.99</v>
      </c>
      <c r="E41" s="35">
        <v>0</v>
      </c>
      <c r="F41" s="35">
        <v>0</v>
      </c>
      <c r="G41" s="35">
        <v>0</v>
      </c>
      <c r="H41" s="35">
        <v>-1080.65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-4664.639999999999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1014884.2000000002</v>
      </c>
      <c r="C44" s="36">
        <f t="shared" si="11"/>
        <v>749315.62</v>
      </c>
      <c r="D44" s="36">
        <f t="shared" si="11"/>
        <v>699994.49</v>
      </c>
      <c r="E44" s="36">
        <f t="shared" si="11"/>
        <v>199270.83000000002</v>
      </c>
      <c r="F44" s="36">
        <f t="shared" si="11"/>
        <v>730364.9899999999</v>
      </c>
      <c r="G44" s="36">
        <f t="shared" si="11"/>
        <v>992208.5399999998</v>
      </c>
      <c r="H44" s="36">
        <f t="shared" si="11"/>
        <v>214502.37</v>
      </c>
      <c r="I44" s="36">
        <f t="shared" si="11"/>
        <v>724612.53</v>
      </c>
      <c r="J44" s="36">
        <f t="shared" si="11"/>
        <v>648859.9199999999</v>
      </c>
      <c r="K44" s="36">
        <f t="shared" si="11"/>
        <v>879326.8499999999</v>
      </c>
      <c r="L44" s="36">
        <f t="shared" si="11"/>
        <v>816263.0800000001</v>
      </c>
      <c r="M44" s="36">
        <f t="shared" si="11"/>
        <v>451834.70999999996</v>
      </c>
      <c r="N44" s="36">
        <f t="shared" si="11"/>
        <v>242458.69999999998</v>
      </c>
      <c r="O44" s="36">
        <f>SUM(B44:N44)</f>
        <v>8363896.83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1014884.2</v>
      </c>
      <c r="C50" s="51">
        <f t="shared" si="12"/>
        <v>749315.61</v>
      </c>
      <c r="D50" s="51">
        <f t="shared" si="12"/>
        <v>699994.49</v>
      </c>
      <c r="E50" s="51">
        <f t="shared" si="12"/>
        <v>199270.83</v>
      </c>
      <c r="F50" s="51">
        <f t="shared" si="12"/>
        <v>730364.98</v>
      </c>
      <c r="G50" s="51">
        <f t="shared" si="12"/>
        <v>992208.54</v>
      </c>
      <c r="H50" s="51">
        <f t="shared" si="12"/>
        <v>214502.36</v>
      </c>
      <c r="I50" s="51">
        <f t="shared" si="12"/>
        <v>724612.54</v>
      </c>
      <c r="J50" s="51">
        <f t="shared" si="12"/>
        <v>648859.91</v>
      </c>
      <c r="K50" s="51">
        <f t="shared" si="12"/>
        <v>879326.86</v>
      </c>
      <c r="L50" s="51">
        <f t="shared" si="12"/>
        <v>816263.08</v>
      </c>
      <c r="M50" s="51">
        <f t="shared" si="12"/>
        <v>451834.71</v>
      </c>
      <c r="N50" s="51">
        <f t="shared" si="12"/>
        <v>242458.7</v>
      </c>
      <c r="O50" s="36">
        <f t="shared" si="12"/>
        <v>8363896.8100000005</v>
      </c>
      <c r="Q50"/>
    </row>
    <row r="51" spans="1:18" ht="18.75" customHeight="1">
      <c r="A51" s="26" t="s">
        <v>57</v>
      </c>
      <c r="B51" s="51">
        <v>839984.34</v>
      </c>
      <c r="C51" s="51">
        <v>548375.5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1388359.8399999999</v>
      </c>
      <c r="P51"/>
      <c r="Q51"/>
      <c r="R51" s="43"/>
    </row>
    <row r="52" spans="1:16" ht="18.75" customHeight="1">
      <c r="A52" s="26" t="s">
        <v>58</v>
      </c>
      <c r="B52" s="51">
        <v>174899.86</v>
      </c>
      <c r="C52" s="51">
        <v>200940.11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375839.97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699994.49</v>
      </c>
      <c r="E53" s="52">
        <v>0</v>
      </c>
      <c r="F53" s="52">
        <v>0</v>
      </c>
      <c r="G53" s="52">
        <v>0</v>
      </c>
      <c r="H53" s="51">
        <v>214502.36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914496.85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199270.83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199270.83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730364.98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730364.98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992208.54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992208.54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724612.54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724612.54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648859.91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648859.91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879326.86</v>
      </c>
      <c r="L59" s="31">
        <v>816263.08</v>
      </c>
      <c r="M59" s="52">
        <v>0</v>
      </c>
      <c r="N59" s="52">
        <v>0</v>
      </c>
      <c r="O59" s="36">
        <f t="shared" si="13"/>
        <v>1695589.94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451834.71</v>
      </c>
      <c r="N60" s="52">
        <v>0</v>
      </c>
      <c r="O60" s="36">
        <f t="shared" si="13"/>
        <v>451834.71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242458.7</v>
      </c>
      <c r="O61" s="55">
        <f t="shared" si="13"/>
        <v>242458.7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2021-04-15T17:06:45Z</dcterms:modified>
  <cp:category/>
  <cp:version/>
  <cp:contentType/>
  <cp:contentStatus/>
</cp:coreProperties>
</file>