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<sst xmlns="http://schemas.openxmlformats.org/spreadsheetml/2006/main" count="79" uniqueCount="76">
  <si>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</si>
  <si>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</si>
  <si>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</si>
  <si>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</si>
  <si>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</si>
  <si>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</si>
  <si>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</si>
  <si>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</si>
  <si>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</si>
  <si>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</si>
  <si>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</si>
  <si>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</si>
  <si>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</si>
  <si>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</si>
  <si>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</si>
  <si>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</si>
  <si>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</si>
  <si>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</si>
  <si>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</si>
  <si>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</si>
  <si>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</si>
  <si>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</si>
  <si>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</si>
  <si>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</si>
  <si>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</si>
  <si>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</si>
  <si>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</si>
  <si>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</si>
  <si>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</si>
  <si>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</si>
  <si>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</si>
  <si>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</si>
  <si>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</si>
  <si>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</si>
  <si>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</si>
  <si>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</si>
  <si>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</si>
  <si>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</si>
  <si>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</si>
  <si>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</si>
  <si>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</si>
  <si>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</si>
  <si>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</si>
  <si>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</si>
  <si>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</si>
  <si>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</si>
  <si>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</si>
  <si>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</si>
  <si>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</si>
  <si>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</si>
  <si>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</si>
  <si>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</si>
  <si>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</si>
  <si>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</si>
  <si>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</si>
  <si>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</si>
  <si>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</si>
  <si>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</si>
  <si>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</si>
  <si>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</si>
  <si>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</si>
  <si>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</si>
  <si>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</si>
  <si>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</si>
  <si>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</si>
  <si>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</si>
  <si>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</si>
  <si>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</si>
  <si>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</si>
  <si>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</si>
  <si>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</si>
  <si>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</si>
  <si>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</si>
  <si>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05/04/21 - VENCIMENTO 12/04/21</t>
  </si>
  <si>
    <t>5.3. Revisão de Remuneração pelo Transporte Coletivo (1)</t>
  </si>
  <si>
    <t>Nota: (1) Revisão do período de 19/03 a 03/12/20, lotes D3 e D7; revisão veículos acima da idade, período de 01 a 04/04/21, lote D4; e revisão de frotas paradas e não disponiblizadas, fevereiro/21, todos os lotes.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</si>
</sst>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D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239038</v>
      </c>
      <c r="C7" s="9">
        <f t="shared" si="0"/>
        <v>165484</v>
      </c>
      <c r="D7" s="9">
        <f t="shared" si="0"/>
        <v>191325</v>
      </c>
      <c r="E7" s="9">
        <f t="shared" si="0"/>
        <v>39070</v>
      </c>
      <c r="F7" s="9">
        <f t="shared" si="0"/>
        <v>125106</v>
      </c>
      <c r="G7" s="9">
        <f t="shared" si="0"/>
        <v>216727</v>
      </c>
      <c r="H7" s="9">
        <f t="shared" si="0"/>
        <v>32977</v>
      </c>
      <c r="I7" s="9">
        <f t="shared" si="0"/>
        <v>173409</v>
      </c>
      <c r="J7" s="9">
        <f t="shared" si="0"/>
        <v>155395</v>
      </c>
      <c r="K7" s="9">
        <f t="shared" si="0"/>
        <v>217827</v>
      </c>
      <c r="L7" s="9">
        <f t="shared" si="0"/>
        <v>161323</v>
      </c>
      <c r="M7" s="9">
        <f t="shared" si="0"/>
        <v>76479</v>
      </c>
      <c r="N7" s="9">
        <f t="shared" si="0"/>
        <v>47845</v>
      </c>
      <c r="O7" s="9">
        <f t="shared" si="0"/>
        <v>1842005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10354</v>
      </c>
      <c r="C8" s="11">
        <f t="shared" si="1"/>
        <v>9420</v>
      </c>
      <c r="D8" s="11">
        <f t="shared" si="1"/>
        <v>7957</v>
      </c>
      <c r="E8" s="11">
        <f t="shared" si="1"/>
        <v>1315</v>
      </c>
      <c r="F8" s="11">
        <f t="shared" si="1"/>
        <v>5060</v>
      </c>
      <c r="G8" s="11">
        <f t="shared" si="1"/>
        <v>8108</v>
      </c>
      <c r="H8" s="11">
        <f t="shared" si="1"/>
        <v>1794</v>
      </c>
      <c r="I8" s="11">
        <f t="shared" si="1"/>
        <v>10326</v>
      </c>
      <c r="J8" s="11">
        <f t="shared" si="1"/>
        <v>7209</v>
      </c>
      <c r="K8" s="11">
        <f t="shared" si="1"/>
        <v>7066</v>
      </c>
      <c r="L8" s="11">
        <f t="shared" si="1"/>
        <v>5620</v>
      </c>
      <c r="M8" s="11">
        <f t="shared" si="1"/>
        <v>2994</v>
      </c>
      <c r="N8" s="11">
        <f t="shared" si="1"/>
        <v>2540</v>
      </c>
      <c r="O8" s="11">
        <f t="shared" si="1"/>
        <v>79763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10354</v>
      </c>
      <c r="C9" s="11">
        <v>9420</v>
      </c>
      <c r="D9" s="11">
        <v>7957</v>
      </c>
      <c r="E9" s="11">
        <v>1315</v>
      </c>
      <c r="F9" s="11">
        <v>5060</v>
      </c>
      <c r="G9" s="11">
        <v>8108</v>
      </c>
      <c r="H9" s="11">
        <v>1791</v>
      </c>
      <c r="I9" s="11">
        <v>10326</v>
      </c>
      <c r="J9" s="11">
        <v>7209</v>
      </c>
      <c r="K9" s="11">
        <v>7060</v>
      </c>
      <c r="L9" s="11">
        <v>5620</v>
      </c>
      <c r="M9" s="11">
        <v>2992</v>
      </c>
      <c r="N9" s="11">
        <v>2540</v>
      </c>
      <c r="O9" s="11">
        <f>SUM(B9:N9)</f>
        <v>79752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6</v>
      </c>
      <c r="L10" s="13">
        <v>0</v>
      </c>
      <c r="M10" s="13">
        <v>2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228684</v>
      </c>
      <c r="C11" s="13">
        <v>156064</v>
      </c>
      <c r="D11" s="13">
        <v>183368</v>
      </c>
      <c r="E11" s="13">
        <v>37755</v>
      </c>
      <c r="F11" s="13">
        <v>120046</v>
      </c>
      <c r="G11" s="13">
        <v>208619</v>
      </c>
      <c r="H11" s="13">
        <v>31183</v>
      </c>
      <c r="I11" s="13">
        <v>163083</v>
      </c>
      <c r="J11" s="13">
        <v>148186</v>
      </c>
      <c r="K11" s="13">
        <v>210761</v>
      </c>
      <c r="L11" s="13">
        <v>155703</v>
      </c>
      <c r="M11" s="13">
        <v>73485</v>
      </c>
      <c r="N11" s="13">
        <v>45305</v>
      </c>
      <c r="O11" s="11">
        <f>SUM(B11:N11)</f>
        <v>1762242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1.86214193030484</v>
      </c>
      <c r="C15" s="19">
        <v>1.981312061260932</v>
      </c>
      <c r="D15" s="19">
        <v>1.771377031552673</v>
      </c>
      <c r="E15" s="19">
        <v>1.495128379280914</v>
      </c>
      <c r="F15" s="19">
        <v>2.506056208390036</v>
      </c>
      <c r="G15" s="19">
        <v>2.342486044350698</v>
      </c>
      <c r="H15" s="19">
        <v>2.534572497472518</v>
      </c>
      <c r="I15" s="19">
        <v>1.876972313502254</v>
      </c>
      <c r="J15" s="19">
        <v>1.866723835582885</v>
      </c>
      <c r="K15" s="19">
        <v>1.821614584394669</v>
      </c>
      <c r="L15" s="19">
        <v>1.952224536428252</v>
      </c>
      <c r="M15" s="19">
        <v>1.979722685917049</v>
      </c>
      <c r="N15" s="19">
        <v>1.961297810996469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1069908.9200000002</v>
      </c>
      <c r="C17" s="24">
        <f aca="true" t="shared" si="2" ref="C17:N17">C18+C19+C20+C21+C22+C23+C24+C25</f>
        <v>794188.5700000002</v>
      </c>
      <c r="D17" s="24">
        <f t="shared" si="2"/>
        <v>709540.38</v>
      </c>
      <c r="E17" s="24">
        <f t="shared" si="2"/>
        <v>214106.6</v>
      </c>
      <c r="F17" s="24">
        <f t="shared" si="2"/>
        <v>757238.13</v>
      </c>
      <c r="G17" s="24">
        <f t="shared" si="2"/>
        <v>1018685.2699999999</v>
      </c>
      <c r="H17" s="24">
        <f t="shared" si="2"/>
        <v>220915.59000000003</v>
      </c>
      <c r="I17" s="24">
        <f t="shared" si="2"/>
        <v>784937.77</v>
      </c>
      <c r="J17" s="24">
        <f t="shared" si="2"/>
        <v>687468.1799999999</v>
      </c>
      <c r="K17" s="24">
        <f t="shared" si="2"/>
        <v>920268.6899999998</v>
      </c>
      <c r="L17" s="24">
        <f t="shared" si="2"/>
        <v>832897.47</v>
      </c>
      <c r="M17" s="24">
        <f t="shared" si="2"/>
        <v>468002.19999999995</v>
      </c>
      <c r="N17" s="24">
        <f t="shared" si="2"/>
        <v>255711.53999999998</v>
      </c>
      <c r="O17" s="24">
        <f>O18+O19+O20+O21+O22+O23+O24+O25</f>
        <v>8733869.31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527126.6</v>
      </c>
      <c r="C18" s="30">
        <f t="shared" si="3"/>
        <v>376889.81</v>
      </c>
      <c r="D18" s="30">
        <f t="shared" si="3"/>
        <v>382056.89</v>
      </c>
      <c r="E18" s="30">
        <f t="shared" si="3"/>
        <v>133467.03</v>
      </c>
      <c r="F18" s="30">
        <f t="shared" si="3"/>
        <v>289457.75</v>
      </c>
      <c r="G18" s="30">
        <f t="shared" si="3"/>
        <v>412214.75</v>
      </c>
      <c r="H18" s="30">
        <f t="shared" si="3"/>
        <v>84101.24</v>
      </c>
      <c r="I18" s="30">
        <f t="shared" si="3"/>
        <v>391800.29</v>
      </c>
      <c r="J18" s="30">
        <f t="shared" si="3"/>
        <v>353383.77</v>
      </c>
      <c r="K18" s="30">
        <f t="shared" si="3"/>
        <v>468567.66</v>
      </c>
      <c r="L18" s="30">
        <f t="shared" si="3"/>
        <v>394950.97</v>
      </c>
      <c r="M18" s="30">
        <f t="shared" si="3"/>
        <v>216297.91</v>
      </c>
      <c r="N18" s="30">
        <f t="shared" si="3"/>
        <v>122287.04</v>
      </c>
      <c r="O18" s="30">
        <f aca="true" t="shared" si="4" ref="O18:O25">SUM(B18:N18)</f>
        <v>4152601.710000001</v>
      </c>
    </row>
    <row r="19" spans="1:23" ht="18.75" customHeight="1">
      <c r="A19" s="26" t="s">
        <v>35</v>
      </c>
      <c r="B19" s="30">
        <f>IF(B15&lt;&gt;0,ROUND((B15-1)*B18,2),0)</f>
        <v>454457.94</v>
      </c>
      <c r="C19" s="30">
        <f aca="true" t="shared" si="5" ref="C19:N19">IF(C15&lt;&gt;0,ROUND((C15-1)*C18,2),0)</f>
        <v>369846.52</v>
      </c>
      <c r="D19" s="30">
        <f t="shared" si="5"/>
        <v>294709.91</v>
      </c>
      <c r="E19" s="30">
        <f t="shared" si="5"/>
        <v>66083.31</v>
      </c>
      <c r="F19" s="30">
        <f t="shared" si="5"/>
        <v>435939.64</v>
      </c>
      <c r="G19" s="30">
        <f t="shared" si="5"/>
        <v>553392.55</v>
      </c>
      <c r="H19" s="30">
        <f t="shared" si="5"/>
        <v>129059.45</v>
      </c>
      <c r="I19" s="30">
        <f t="shared" si="5"/>
        <v>343598.01</v>
      </c>
      <c r="J19" s="30">
        <f t="shared" si="5"/>
        <v>306286.14</v>
      </c>
      <c r="K19" s="30">
        <f t="shared" si="5"/>
        <v>384982.02</v>
      </c>
      <c r="L19" s="30">
        <f t="shared" si="5"/>
        <v>376082</v>
      </c>
      <c r="M19" s="30">
        <f t="shared" si="5"/>
        <v>211911.97</v>
      </c>
      <c r="N19" s="30">
        <f t="shared" si="5"/>
        <v>117554.26</v>
      </c>
      <c r="O19" s="30">
        <f t="shared" si="4"/>
        <v>4043903.72</v>
      </c>
      <c r="W19" s="62"/>
    </row>
    <row r="20" spans="1:15" ht="18.75" customHeight="1">
      <c r="A20" s="26" t="s">
        <v>36</v>
      </c>
      <c r="B20" s="30">
        <v>36927.4</v>
      </c>
      <c r="C20" s="30">
        <v>26717.26</v>
      </c>
      <c r="D20" s="30">
        <v>18857.75</v>
      </c>
      <c r="E20" s="30">
        <v>6981.19</v>
      </c>
      <c r="F20" s="30">
        <v>16157.13</v>
      </c>
      <c r="G20" s="30">
        <v>27633.07</v>
      </c>
      <c r="H20" s="30">
        <v>4160.39</v>
      </c>
      <c r="I20" s="30">
        <v>14446.47</v>
      </c>
      <c r="J20" s="30">
        <v>23400.82</v>
      </c>
      <c r="K20" s="30">
        <v>33876.35</v>
      </c>
      <c r="L20" s="30">
        <v>32193.01</v>
      </c>
      <c r="M20" s="30">
        <v>14558.16</v>
      </c>
      <c r="N20" s="30">
        <v>7678.69</v>
      </c>
      <c r="O20" s="30">
        <f t="shared" si="4"/>
        <v>263587.69000000006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-367.46</v>
      </c>
      <c r="D23" s="30">
        <v>-6361.4</v>
      </c>
      <c r="E23" s="30">
        <v>-878.65</v>
      </c>
      <c r="F23" s="30">
        <v>-571.11</v>
      </c>
      <c r="G23" s="30">
        <v>-1644</v>
      </c>
      <c r="H23" s="30">
        <v>-1394.4</v>
      </c>
      <c r="I23" s="30">
        <v>0</v>
      </c>
      <c r="J23" s="30">
        <v>-9249.73</v>
      </c>
      <c r="K23" s="30">
        <v>0</v>
      </c>
      <c r="L23" s="30">
        <v>-3156.39</v>
      </c>
      <c r="M23" s="30">
        <v>0</v>
      </c>
      <c r="N23" s="30">
        <v>-160.5</v>
      </c>
      <c r="O23" s="30">
        <f t="shared" si="4"/>
        <v>-23783.64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304585.55000000005</v>
      </c>
      <c r="C27" s="30">
        <f>+C28+C30+C41+C42+C45-C46</f>
        <v>234887.31</v>
      </c>
      <c r="D27" s="30">
        <f t="shared" si="6"/>
        <v>-38431.72</v>
      </c>
      <c r="E27" s="30">
        <f t="shared" si="6"/>
        <v>47219.46000000001</v>
      </c>
      <c r="F27" s="30">
        <f t="shared" si="6"/>
        <v>71790.15</v>
      </c>
      <c r="G27" s="30">
        <f t="shared" si="6"/>
        <v>194038.11</v>
      </c>
      <c r="H27" s="30">
        <f t="shared" si="6"/>
        <v>-8951</v>
      </c>
      <c r="I27" s="30">
        <f t="shared" si="6"/>
        <v>179645.73</v>
      </c>
      <c r="J27" s="30">
        <f t="shared" si="6"/>
        <v>51357.530000000006</v>
      </c>
      <c r="K27" s="30">
        <f t="shared" si="6"/>
        <v>274802.51</v>
      </c>
      <c r="L27" s="30">
        <f t="shared" si="6"/>
        <v>287435.95999999996</v>
      </c>
      <c r="M27" s="30">
        <f t="shared" si="6"/>
        <v>87100.68</v>
      </c>
      <c r="N27" s="30">
        <f t="shared" si="6"/>
        <v>-10722.880000000001</v>
      </c>
      <c r="O27" s="30">
        <f t="shared" si="6"/>
        <v>1674757.3900000001</v>
      </c>
    </row>
    <row r="28" spans="1:15" ht="18.75" customHeight="1">
      <c r="A28" s="26" t="s">
        <v>40</v>
      </c>
      <c r="B28" s="31">
        <f>+B29</f>
        <v>-45557.6</v>
      </c>
      <c r="C28" s="31">
        <f>+C29</f>
        <v>-41448</v>
      </c>
      <c r="D28" s="31">
        <f aca="true" t="shared" si="7" ref="D28:O28">+D29</f>
        <v>-35010.8</v>
      </c>
      <c r="E28" s="31">
        <f t="shared" si="7"/>
        <v>-5786</v>
      </c>
      <c r="F28" s="31">
        <f t="shared" si="7"/>
        <v>-22264</v>
      </c>
      <c r="G28" s="31">
        <f t="shared" si="7"/>
        <v>-35675.2</v>
      </c>
      <c r="H28" s="31">
        <f t="shared" si="7"/>
        <v>-7880.4</v>
      </c>
      <c r="I28" s="31">
        <f t="shared" si="7"/>
        <v>-45434.4</v>
      </c>
      <c r="J28" s="31">
        <f t="shared" si="7"/>
        <v>-31719.6</v>
      </c>
      <c r="K28" s="31">
        <f t="shared" si="7"/>
        <v>-31064</v>
      </c>
      <c r="L28" s="31">
        <f t="shared" si="7"/>
        <v>-24728</v>
      </c>
      <c r="M28" s="31">
        <f t="shared" si="7"/>
        <v>-13164.8</v>
      </c>
      <c r="N28" s="31">
        <f t="shared" si="7"/>
        <v>-11176</v>
      </c>
      <c r="O28" s="31">
        <f t="shared" si="7"/>
        <v>-350908.8</v>
      </c>
    </row>
    <row r="29" spans="1:26" ht="18.75" customHeight="1">
      <c r="A29" s="27" t="s">
        <v>41</v>
      </c>
      <c r="B29" s="16">
        <f>ROUND((-B9)*$G$3,2)</f>
        <v>-45557.6</v>
      </c>
      <c r="C29" s="16">
        <f aca="true" t="shared" si="8" ref="C29:N29">ROUND((-C9)*$G$3,2)</f>
        <v>-41448</v>
      </c>
      <c r="D29" s="16">
        <f t="shared" si="8"/>
        <v>-35010.8</v>
      </c>
      <c r="E29" s="16">
        <f t="shared" si="8"/>
        <v>-5786</v>
      </c>
      <c r="F29" s="16">
        <f t="shared" si="8"/>
        <v>-22264</v>
      </c>
      <c r="G29" s="16">
        <f t="shared" si="8"/>
        <v>-35675.2</v>
      </c>
      <c r="H29" s="16">
        <f t="shared" si="8"/>
        <v>-7880.4</v>
      </c>
      <c r="I29" s="16">
        <f t="shared" si="8"/>
        <v>-45434.4</v>
      </c>
      <c r="J29" s="16">
        <f t="shared" si="8"/>
        <v>-31719.6</v>
      </c>
      <c r="K29" s="16">
        <f t="shared" si="8"/>
        <v>-31064</v>
      </c>
      <c r="L29" s="16">
        <f t="shared" si="8"/>
        <v>-24728</v>
      </c>
      <c r="M29" s="16">
        <f t="shared" si="8"/>
        <v>-13164.8</v>
      </c>
      <c r="N29" s="16">
        <f t="shared" si="8"/>
        <v>-11176</v>
      </c>
      <c r="O29" s="32">
        <f aca="true" t="shared" si="9" ref="O29:O46">SUM(B29:N29)</f>
        <v>-350908.8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350143.15</v>
      </c>
      <c r="C41" s="35">
        <v>276335.31</v>
      </c>
      <c r="D41" s="35">
        <v>-3420.92</v>
      </c>
      <c r="E41" s="35">
        <v>53005.46000000001</v>
      </c>
      <c r="F41" s="35">
        <v>94054.15</v>
      </c>
      <c r="G41" s="35">
        <v>229713.31</v>
      </c>
      <c r="H41" s="35">
        <v>-1070.6</v>
      </c>
      <c r="I41" s="35">
        <v>225080.13</v>
      </c>
      <c r="J41" s="35">
        <v>83077.13</v>
      </c>
      <c r="K41" s="35">
        <v>305866.51</v>
      </c>
      <c r="L41" s="35">
        <v>312163.95999999996</v>
      </c>
      <c r="M41" s="35">
        <v>100265.48</v>
      </c>
      <c r="N41" s="35">
        <v>453.1199999999999</v>
      </c>
      <c r="O41" s="33">
        <f t="shared" si="9"/>
        <v>2025666.1900000002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1374494.4700000002</v>
      </c>
      <c r="C44" s="36">
        <f t="shared" si="11"/>
        <v>1029075.8800000001</v>
      </c>
      <c r="D44" s="36">
        <f t="shared" si="11"/>
        <v>671108.66</v>
      </c>
      <c r="E44" s="36">
        <f t="shared" si="11"/>
        <v>261326.06</v>
      </c>
      <c r="F44" s="36">
        <f t="shared" si="11"/>
        <v>829028.28</v>
      </c>
      <c r="G44" s="36">
        <f t="shared" si="11"/>
        <v>1212723.38</v>
      </c>
      <c r="H44" s="36">
        <f t="shared" si="11"/>
        <v>211964.59000000003</v>
      </c>
      <c r="I44" s="36">
        <f t="shared" si="11"/>
        <v>964583.5</v>
      </c>
      <c r="J44" s="36">
        <f t="shared" si="11"/>
        <v>738825.71</v>
      </c>
      <c r="K44" s="36">
        <f t="shared" si="11"/>
        <v>1195071.1999999997</v>
      </c>
      <c r="L44" s="36">
        <f t="shared" si="11"/>
        <v>1120333.43</v>
      </c>
      <c r="M44" s="36">
        <f t="shared" si="11"/>
        <v>555102.8799999999</v>
      </c>
      <c r="N44" s="36">
        <f t="shared" si="11"/>
        <v>244988.65999999997</v>
      </c>
      <c r="O44" s="36">
        <f>SUM(B44:N44)</f>
        <v>10408626.7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 s="43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1374494.47</v>
      </c>
      <c r="C50" s="51">
        <f t="shared" si="12"/>
        <v>1029075.77</v>
      </c>
      <c r="D50" s="51">
        <f t="shared" si="12"/>
        <v>671108.66</v>
      </c>
      <c r="E50" s="51">
        <f t="shared" si="12"/>
        <v>261326.06</v>
      </c>
      <c r="F50" s="51">
        <f t="shared" si="12"/>
        <v>829028.29</v>
      </c>
      <c r="G50" s="51">
        <f t="shared" si="12"/>
        <v>1212723.39</v>
      </c>
      <c r="H50" s="51">
        <f t="shared" si="12"/>
        <v>211964.6</v>
      </c>
      <c r="I50" s="51">
        <f t="shared" si="12"/>
        <v>964583.5</v>
      </c>
      <c r="J50" s="51">
        <f t="shared" si="12"/>
        <v>738825.71</v>
      </c>
      <c r="K50" s="51">
        <f t="shared" si="12"/>
        <v>1195071.21</v>
      </c>
      <c r="L50" s="51">
        <f t="shared" si="12"/>
        <v>1120333.43</v>
      </c>
      <c r="M50" s="51">
        <f t="shared" si="12"/>
        <v>555102.87</v>
      </c>
      <c r="N50" s="51">
        <f t="shared" si="12"/>
        <v>244988.66</v>
      </c>
      <c r="O50" s="36">
        <f t="shared" si="12"/>
        <v>10408626.62</v>
      </c>
      <c r="Q50"/>
    </row>
    <row r="51" spans="1:18" ht="18.75" customHeight="1">
      <c r="A51" s="26" t="s">
        <v>57</v>
      </c>
      <c r="B51" s="51">
        <f>847736.02+286697.21</f>
        <v>1134433.23</v>
      </c>
      <c r="C51" s="51">
        <f>550858.59+200343.1</f>
        <v>751201.69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1885634.92</v>
      </c>
      <c r="P51"/>
      <c r="Q51"/>
      <c r="R51" s="43"/>
    </row>
    <row r="52" spans="1:16" ht="18.75" customHeight="1">
      <c r="A52" s="26" t="s">
        <v>58</v>
      </c>
      <c r="B52" s="51">
        <f>176615.3+63445.94</f>
        <v>240061.24</v>
      </c>
      <c r="C52" s="51">
        <f>201881.97+75992.11</f>
        <v>277874.08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517935.32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671108.66</v>
      </c>
      <c r="E53" s="52">
        <v>0</v>
      </c>
      <c r="F53" s="52">
        <v>0</v>
      </c>
      <c r="G53" s="52">
        <v>0</v>
      </c>
      <c r="H53" s="51">
        <v>211964.6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883073.26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261326.06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261326.06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829028.29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829028.29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1212723.39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1212723.39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964583.5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964583.5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738825.71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738825.71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1195071.21</v>
      </c>
      <c r="L59" s="31">
        <v>1120333.43</v>
      </c>
      <c r="M59" s="52">
        <v>0</v>
      </c>
      <c r="N59" s="52">
        <v>0</v>
      </c>
      <c r="O59" s="36">
        <f t="shared" si="13"/>
        <v>2315404.6399999997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555102.87</v>
      </c>
      <c r="N60" s="52">
        <v>0</v>
      </c>
      <c r="O60" s="36">
        <f t="shared" si="13"/>
        <v>555102.87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244988.66</v>
      </c>
      <c r="O61" s="55">
        <f t="shared" si="13"/>
        <v>244988.66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2021-04-12T19:16:37Z</dcterms:modified>
  <cp:category/>
  <cp:version/>
  <cp:contentType/>
  <cp:contentStatus/>
</cp:coreProperties>
</file>