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<sst xmlns="http://schemas.openxmlformats.org/spreadsheetml/2006/main" count="79" uniqueCount="76">
  <si>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</si>
  <si>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</si>
  <si>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</si>
  <si>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</si>
  <si>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</si>
  <si>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</si>
  <si>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</si>
  <si>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</si>
  <si>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</si>
  <si>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</si>
  <si>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</si>
  <si>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</si>
  <si>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</si>
  <si>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</si>
  <si>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</si>
  <si>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</si>
  <si>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</si>
  <si>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</si>
  <si>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</si>
  <si>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</si>
  <si>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</si>
  <si>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</si>
  <si>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</si>
  <si>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</si>
  <si>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</si>
  <si>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</si>
  <si>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</si>
  <si>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</si>
  <si>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</si>
  <si>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</si>
  <si>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</si>
  <si>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</si>
  <si>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</si>
  <si>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</si>
  <si>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</si>
  <si>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</si>
  <si>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</si>
  <si>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</si>
  <si>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</si>
  <si>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</si>
  <si>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</si>
  <si>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</si>
  <si>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</si>
  <si>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</si>
  <si>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</si>
  <si>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</si>
  <si>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</si>
  <si>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</si>
  <si>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</si>
  <si>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</si>
  <si>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</si>
  <si>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</si>
  <si>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</si>
  <si>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</si>
  <si>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</si>
  <si>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</si>
  <si>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</si>
  <si>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</si>
  <si>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</si>
  <si>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</si>
  <si>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</si>
  <si>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</si>
  <si>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</si>
  <si>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</si>
  <si>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</si>
  <si>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</si>
  <si>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</si>
  <si>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</si>
  <si>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</si>
  <si>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</si>
  <si>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</si>
  <si>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</si>
  <si>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</si>
  <si>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04/04/21 - VENCIMENTO 09/04/21</t>
  </si>
  <si>
    <t>5.3. Revisão de Remuneração pelo Transporte Coletivo(1)</t>
  </si>
  <si>
    <t>Nota: (1) Revisão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</si>
</sst>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84601</v>
      </c>
      <c r="C7" s="9">
        <f t="shared" si="0"/>
        <v>54025</v>
      </c>
      <c r="D7" s="9">
        <f t="shared" si="0"/>
        <v>63923</v>
      </c>
      <c r="E7" s="9">
        <f t="shared" si="0"/>
        <v>12160</v>
      </c>
      <c r="F7" s="9">
        <f t="shared" si="0"/>
        <v>42468</v>
      </c>
      <c r="G7" s="9">
        <f t="shared" si="0"/>
        <v>62959</v>
      </c>
      <c r="H7" s="9">
        <f t="shared" si="0"/>
        <v>8012</v>
      </c>
      <c r="I7" s="9">
        <f t="shared" si="0"/>
        <v>50167</v>
      </c>
      <c r="J7" s="9">
        <f t="shared" si="0"/>
        <v>54878</v>
      </c>
      <c r="K7" s="9">
        <f t="shared" si="0"/>
        <v>77564</v>
      </c>
      <c r="L7" s="9">
        <f t="shared" si="0"/>
        <v>58312</v>
      </c>
      <c r="M7" s="9">
        <f t="shared" si="0"/>
        <v>23502</v>
      </c>
      <c r="N7" s="9">
        <f t="shared" si="0"/>
        <v>12835</v>
      </c>
      <c r="O7" s="9">
        <f t="shared" si="0"/>
        <v>605406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5089</v>
      </c>
      <c r="C8" s="11">
        <f t="shared" si="1"/>
        <v>4069</v>
      </c>
      <c r="D8" s="11">
        <f t="shared" si="1"/>
        <v>3792</v>
      </c>
      <c r="E8" s="11">
        <f t="shared" si="1"/>
        <v>476</v>
      </c>
      <c r="F8" s="11">
        <f t="shared" si="1"/>
        <v>2350</v>
      </c>
      <c r="G8" s="11">
        <f t="shared" si="1"/>
        <v>3116</v>
      </c>
      <c r="H8" s="11">
        <f t="shared" si="1"/>
        <v>484</v>
      </c>
      <c r="I8" s="11">
        <f t="shared" si="1"/>
        <v>4068</v>
      </c>
      <c r="J8" s="11">
        <f t="shared" si="1"/>
        <v>3149</v>
      </c>
      <c r="K8" s="11">
        <f t="shared" si="1"/>
        <v>3706</v>
      </c>
      <c r="L8" s="11">
        <f t="shared" si="1"/>
        <v>2626</v>
      </c>
      <c r="M8" s="11">
        <f t="shared" si="1"/>
        <v>978</v>
      </c>
      <c r="N8" s="11">
        <f t="shared" si="1"/>
        <v>710</v>
      </c>
      <c r="O8" s="11">
        <f t="shared" si="1"/>
        <v>34613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5089</v>
      </c>
      <c r="C9" s="11">
        <v>4069</v>
      </c>
      <c r="D9" s="11">
        <v>3792</v>
      </c>
      <c r="E9" s="11">
        <v>476</v>
      </c>
      <c r="F9" s="11">
        <v>2350</v>
      </c>
      <c r="G9" s="11">
        <v>3116</v>
      </c>
      <c r="H9" s="11">
        <v>482</v>
      </c>
      <c r="I9" s="11">
        <v>4067</v>
      </c>
      <c r="J9" s="11">
        <v>3149</v>
      </c>
      <c r="K9" s="11">
        <v>3702</v>
      </c>
      <c r="L9" s="11">
        <v>2626</v>
      </c>
      <c r="M9" s="11">
        <v>977</v>
      </c>
      <c r="N9" s="11">
        <v>710</v>
      </c>
      <c r="O9" s="11">
        <f>SUM(B9:N9)</f>
        <v>34605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79512</v>
      </c>
      <c r="C11" s="13">
        <v>49956</v>
      </c>
      <c r="D11" s="13">
        <v>60131</v>
      </c>
      <c r="E11" s="13">
        <v>11684</v>
      </c>
      <c r="F11" s="13">
        <v>40118</v>
      </c>
      <c r="G11" s="13">
        <v>59843</v>
      </c>
      <c r="H11" s="13">
        <v>7528</v>
      </c>
      <c r="I11" s="13">
        <v>46099</v>
      </c>
      <c r="J11" s="13">
        <v>51729</v>
      </c>
      <c r="K11" s="13">
        <v>73858</v>
      </c>
      <c r="L11" s="13">
        <v>55686</v>
      </c>
      <c r="M11" s="13">
        <v>22524</v>
      </c>
      <c r="N11" s="13">
        <v>12125</v>
      </c>
      <c r="O11" s="11">
        <f>SUM(B11:N11)</f>
        <v>570793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1.970000473710606</v>
      </c>
      <c r="C15" s="19">
        <v>2.138789429119909</v>
      </c>
      <c r="D15" s="19">
        <v>2.003475465949702</v>
      </c>
      <c r="E15" s="19">
        <v>1.611932315579275</v>
      </c>
      <c r="F15" s="19">
        <v>2.849006872667367</v>
      </c>
      <c r="G15" s="19">
        <v>2.652772524594774</v>
      </c>
      <c r="H15" s="19">
        <v>3.017109171110191</v>
      </c>
      <c r="I15" s="19">
        <v>2.106452692554119</v>
      </c>
      <c r="J15" s="19">
        <v>1.916088257370418</v>
      </c>
      <c r="K15" s="19">
        <v>1.971665978145386</v>
      </c>
      <c r="L15" s="19">
        <v>2.13289040131432</v>
      </c>
      <c r="M15" s="19">
        <v>2.218469564428332</v>
      </c>
      <c r="N15" s="19">
        <v>2.260949230636557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437889.75999999995</v>
      </c>
      <c r="C17" s="24">
        <f aca="true" t="shared" si="2" ref="C17:N17">C18+C19+C20+C21+C22+C23+C24+C25</f>
        <v>297264.89999999997</v>
      </c>
      <c r="D17" s="24">
        <f t="shared" si="2"/>
        <v>281589.54000000004</v>
      </c>
      <c r="E17" s="24">
        <f t="shared" si="2"/>
        <v>77108.65999999999</v>
      </c>
      <c r="F17" s="24">
        <f t="shared" si="2"/>
        <v>305384.7</v>
      </c>
      <c r="G17" s="24">
        <f t="shared" si="2"/>
        <v>357636.60000000003</v>
      </c>
      <c r="H17" s="24">
        <f t="shared" si="2"/>
        <v>67750.49</v>
      </c>
      <c r="I17" s="24">
        <f t="shared" si="2"/>
        <v>282074.41000000003</v>
      </c>
      <c r="J17" s="24">
        <f t="shared" si="2"/>
        <v>250740.43999999994</v>
      </c>
      <c r="K17" s="24">
        <f t="shared" si="2"/>
        <v>378119.18999999994</v>
      </c>
      <c r="L17" s="24">
        <f t="shared" si="2"/>
        <v>354312.35</v>
      </c>
      <c r="M17" s="24">
        <f t="shared" si="2"/>
        <v>182796.06</v>
      </c>
      <c r="N17" s="24">
        <f t="shared" si="2"/>
        <v>85776.29000000002</v>
      </c>
      <c r="O17" s="24">
        <f>O18+O19+O20+O21+O22+O23+O24+O25</f>
        <v>3358443.389999999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186562.13</v>
      </c>
      <c r="C18" s="30">
        <f t="shared" si="3"/>
        <v>123041.94</v>
      </c>
      <c r="D18" s="30">
        <f t="shared" si="3"/>
        <v>127647.84</v>
      </c>
      <c r="E18" s="30">
        <f t="shared" si="3"/>
        <v>41539.78</v>
      </c>
      <c r="F18" s="30">
        <f t="shared" si="3"/>
        <v>98258.21</v>
      </c>
      <c r="G18" s="30">
        <f t="shared" si="3"/>
        <v>119748.02</v>
      </c>
      <c r="H18" s="30">
        <f t="shared" si="3"/>
        <v>20433</v>
      </c>
      <c r="I18" s="30">
        <f t="shared" si="3"/>
        <v>113347.32</v>
      </c>
      <c r="J18" s="30">
        <f t="shared" si="3"/>
        <v>124798.06</v>
      </c>
      <c r="K18" s="30">
        <f t="shared" si="3"/>
        <v>166847.92</v>
      </c>
      <c r="L18" s="30">
        <f t="shared" si="3"/>
        <v>142759.44</v>
      </c>
      <c r="M18" s="30">
        <f t="shared" si="3"/>
        <v>66468.36</v>
      </c>
      <c r="N18" s="30">
        <f t="shared" si="3"/>
        <v>32804.98</v>
      </c>
      <c r="O18" s="30">
        <f aca="true" t="shared" si="4" ref="O18:O25">SUM(B18:N18)</f>
        <v>1364257</v>
      </c>
    </row>
    <row r="19" spans="1:23" ht="18.75" customHeight="1">
      <c r="A19" s="26" t="s">
        <v>35</v>
      </c>
      <c r="B19" s="30">
        <f>IF(B15&lt;&gt;0,ROUND((B15-1)*B18,2),0)</f>
        <v>180965.35</v>
      </c>
      <c r="C19" s="30">
        <f aca="true" t="shared" si="5" ref="C19:N19">IF(C15&lt;&gt;0,ROUND((C15-1)*C18,2),0)</f>
        <v>140118.86</v>
      </c>
      <c r="D19" s="30">
        <f t="shared" si="5"/>
        <v>128091.48</v>
      </c>
      <c r="E19" s="30">
        <f t="shared" si="5"/>
        <v>25419.53</v>
      </c>
      <c r="F19" s="30">
        <f t="shared" si="5"/>
        <v>181680.11</v>
      </c>
      <c r="G19" s="30">
        <f t="shared" si="5"/>
        <v>197916.24</v>
      </c>
      <c r="H19" s="30">
        <f t="shared" si="5"/>
        <v>41215.59</v>
      </c>
      <c r="I19" s="30">
        <f t="shared" si="5"/>
        <v>125413.45</v>
      </c>
      <c r="J19" s="30">
        <f t="shared" si="5"/>
        <v>114326.04</v>
      </c>
      <c r="K19" s="30">
        <f t="shared" si="5"/>
        <v>162120.45</v>
      </c>
      <c r="L19" s="30">
        <f t="shared" si="5"/>
        <v>161730.8</v>
      </c>
      <c r="M19" s="30">
        <f t="shared" si="5"/>
        <v>80989.67</v>
      </c>
      <c r="N19" s="30">
        <f t="shared" si="5"/>
        <v>41365.41</v>
      </c>
      <c r="O19" s="30">
        <f t="shared" si="4"/>
        <v>1581352.9799999997</v>
      </c>
      <c r="W19" s="62"/>
    </row>
    <row r="20" spans="1:15" ht="18.75" customHeight="1">
      <c r="A20" s="26" t="s">
        <v>36</v>
      </c>
      <c r="B20" s="30">
        <v>18965.3</v>
      </c>
      <c r="C20" s="30">
        <v>13552.85</v>
      </c>
      <c r="D20" s="30">
        <v>9502.09</v>
      </c>
      <c r="E20" s="30">
        <v>3433.4</v>
      </c>
      <c r="F20" s="30">
        <v>9191.66</v>
      </c>
      <c r="G20" s="30">
        <v>13499.94</v>
      </c>
      <c r="H20" s="30">
        <v>1511.39</v>
      </c>
      <c r="I20" s="30">
        <v>8220.64</v>
      </c>
      <c r="J20" s="30">
        <v>11371.83</v>
      </c>
      <c r="K20" s="30">
        <v>17306.98</v>
      </c>
      <c r="L20" s="30">
        <v>16994.23</v>
      </c>
      <c r="M20" s="30">
        <v>10103.87</v>
      </c>
      <c r="N20" s="30">
        <v>3253.85</v>
      </c>
      <c r="O20" s="30">
        <f t="shared" si="4"/>
        <v>136908.03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-156.2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-29838.949999999997</v>
      </c>
    </row>
    <row r="23" spans="1:26" ht="18.75" customHeight="1">
      <c r="A23" s="26" t="s">
        <v>69</v>
      </c>
      <c r="B23" s="30">
        <v>0</v>
      </c>
      <c r="C23" s="30">
        <v>-551.19</v>
      </c>
      <c r="D23" s="30">
        <v>-3929.1</v>
      </c>
      <c r="E23" s="30">
        <v>-1581.57</v>
      </c>
      <c r="F23" s="30">
        <v>0</v>
      </c>
      <c r="G23" s="30">
        <v>-616.5</v>
      </c>
      <c r="H23" s="30">
        <v>-398.4</v>
      </c>
      <c r="I23" s="30">
        <v>0</v>
      </c>
      <c r="J23" s="30">
        <v>-13402.67</v>
      </c>
      <c r="K23" s="30">
        <v>-998.82</v>
      </c>
      <c r="L23" s="30">
        <v>0</v>
      </c>
      <c r="M23" s="30">
        <v>0</v>
      </c>
      <c r="N23" s="30">
        <v>0</v>
      </c>
      <c r="O23" s="30">
        <f t="shared" si="4"/>
        <v>-21478.25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-22391.6</v>
      </c>
      <c r="C27" s="30">
        <f>+C28+C30+C41+C42+C45-C46</f>
        <v>-17903.6</v>
      </c>
      <c r="D27" s="30">
        <f t="shared" si="6"/>
        <v>-17965.97</v>
      </c>
      <c r="E27" s="30">
        <f t="shared" si="6"/>
        <v>-2094.4</v>
      </c>
      <c r="F27" s="30">
        <f t="shared" si="6"/>
        <v>-10340</v>
      </c>
      <c r="G27" s="30">
        <f t="shared" si="6"/>
        <v>-13710.4</v>
      </c>
      <c r="H27" s="30">
        <f t="shared" si="6"/>
        <v>-2425.57</v>
      </c>
      <c r="I27" s="30">
        <f t="shared" si="6"/>
        <v>-17894.8</v>
      </c>
      <c r="J27" s="30">
        <f t="shared" si="6"/>
        <v>-13855.6</v>
      </c>
      <c r="K27" s="30">
        <f t="shared" si="6"/>
        <v>-16288.8</v>
      </c>
      <c r="L27" s="30">
        <f t="shared" si="6"/>
        <v>-11554.4</v>
      </c>
      <c r="M27" s="30">
        <f t="shared" si="6"/>
        <v>-4298.8</v>
      </c>
      <c r="N27" s="30">
        <f t="shared" si="6"/>
        <v>-3124</v>
      </c>
      <c r="O27" s="30">
        <f t="shared" si="6"/>
        <v>-153847.93999999997</v>
      </c>
    </row>
    <row r="28" spans="1:15" ht="18.75" customHeight="1">
      <c r="A28" s="26" t="s">
        <v>40</v>
      </c>
      <c r="B28" s="31">
        <f>+B29</f>
        <v>-22391.6</v>
      </c>
      <c r="C28" s="31">
        <f>+C29</f>
        <v>-17903.6</v>
      </c>
      <c r="D28" s="31">
        <f aca="true" t="shared" si="7" ref="D28:O28">+D29</f>
        <v>-16684.8</v>
      </c>
      <c r="E28" s="31">
        <f t="shared" si="7"/>
        <v>-2094.4</v>
      </c>
      <c r="F28" s="31">
        <f t="shared" si="7"/>
        <v>-10340</v>
      </c>
      <c r="G28" s="31">
        <f t="shared" si="7"/>
        <v>-13710.4</v>
      </c>
      <c r="H28" s="31">
        <f t="shared" si="7"/>
        <v>-2120.8</v>
      </c>
      <c r="I28" s="31">
        <f t="shared" si="7"/>
        <v>-17894.8</v>
      </c>
      <c r="J28" s="31">
        <f t="shared" si="7"/>
        <v>-13855.6</v>
      </c>
      <c r="K28" s="31">
        <f t="shared" si="7"/>
        <v>-16288.8</v>
      </c>
      <c r="L28" s="31">
        <f t="shared" si="7"/>
        <v>-11554.4</v>
      </c>
      <c r="M28" s="31">
        <f t="shared" si="7"/>
        <v>-4298.8</v>
      </c>
      <c r="N28" s="31">
        <f t="shared" si="7"/>
        <v>-3124</v>
      </c>
      <c r="O28" s="31">
        <f t="shared" si="7"/>
        <v>-152261.99999999997</v>
      </c>
    </row>
    <row r="29" spans="1:26" ht="18.75" customHeight="1">
      <c r="A29" s="27" t="s">
        <v>41</v>
      </c>
      <c r="B29" s="16">
        <f>ROUND((-B9)*$G$3,2)</f>
        <v>-22391.6</v>
      </c>
      <c r="C29" s="16">
        <f aca="true" t="shared" si="8" ref="C29:N29">ROUND((-C9)*$G$3,2)</f>
        <v>-17903.6</v>
      </c>
      <c r="D29" s="16">
        <f t="shared" si="8"/>
        <v>-16684.8</v>
      </c>
      <c r="E29" s="16">
        <f t="shared" si="8"/>
        <v>-2094.4</v>
      </c>
      <c r="F29" s="16">
        <f t="shared" si="8"/>
        <v>-10340</v>
      </c>
      <c r="G29" s="16">
        <f t="shared" si="8"/>
        <v>-13710.4</v>
      </c>
      <c r="H29" s="16">
        <f t="shared" si="8"/>
        <v>-2120.8</v>
      </c>
      <c r="I29" s="16">
        <f t="shared" si="8"/>
        <v>-17894.8</v>
      </c>
      <c r="J29" s="16">
        <f t="shared" si="8"/>
        <v>-13855.6</v>
      </c>
      <c r="K29" s="16">
        <f t="shared" si="8"/>
        <v>-16288.8</v>
      </c>
      <c r="L29" s="16">
        <f t="shared" si="8"/>
        <v>-11554.4</v>
      </c>
      <c r="M29" s="16">
        <f t="shared" si="8"/>
        <v>-4298.8</v>
      </c>
      <c r="N29" s="16">
        <f t="shared" si="8"/>
        <v>-3124</v>
      </c>
      <c r="O29" s="32">
        <f aca="true" t="shared" si="9" ref="O29:O46">SUM(B29:N29)</f>
        <v>-152261.99999999997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-1281.17</v>
      </c>
      <c r="E41" s="35">
        <v>0</v>
      </c>
      <c r="F41" s="35">
        <v>0</v>
      </c>
      <c r="G41" s="35">
        <v>0</v>
      </c>
      <c r="H41" s="35">
        <v>-304.77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-1585.94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415498.16</v>
      </c>
      <c r="C44" s="36">
        <f t="shared" si="11"/>
        <v>279361.3</v>
      </c>
      <c r="D44" s="36">
        <f t="shared" si="11"/>
        <v>263623.57000000007</v>
      </c>
      <c r="E44" s="36">
        <f t="shared" si="11"/>
        <v>75014.26</v>
      </c>
      <c r="F44" s="36">
        <f t="shared" si="11"/>
        <v>295044.7</v>
      </c>
      <c r="G44" s="36">
        <f t="shared" si="11"/>
        <v>343926.2</v>
      </c>
      <c r="H44" s="36">
        <f t="shared" si="11"/>
        <v>65324.920000000006</v>
      </c>
      <c r="I44" s="36">
        <f t="shared" si="11"/>
        <v>264179.61000000004</v>
      </c>
      <c r="J44" s="36">
        <f t="shared" si="11"/>
        <v>236884.83999999994</v>
      </c>
      <c r="K44" s="36">
        <f t="shared" si="11"/>
        <v>361830.38999999996</v>
      </c>
      <c r="L44" s="36">
        <f t="shared" si="11"/>
        <v>342757.94999999995</v>
      </c>
      <c r="M44" s="36">
        <f t="shared" si="11"/>
        <v>178497.26</v>
      </c>
      <c r="N44" s="36">
        <f t="shared" si="11"/>
        <v>82652.29000000002</v>
      </c>
      <c r="O44" s="36">
        <f>SUM(B44:N44)</f>
        <v>3204595.45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415498.14999999997</v>
      </c>
      <c r="C50" s="51">
        <f t="shared" si="12"/>
        <v>279361.29</v>
      </c>
      <c r="D50" s="51">
        <f t="shared" si="12"/>
        <v>263623.56</v>
      </c>
      <c r="E50" s="51">
        <f t="shared" si="12"/>
        <v>75014.26</v>
      </c>
      <c r="F50" s="51">
        <f t="shared" si="12"/>
        <v>295044.7</v>
      </c>
      <c r="G50" s="51">
        <f t="shared" si="12"/>
        <v>343926.19</v>
      </c>
      <c r="H50" s="51">
        <f t="shared" si="12"/>
        <v>65324.93</v>
      </c>
      <c r="I50" s="51">
        <f t="shared" si="12"/>
        <v>264179.61</v>
      </c>
      <c r="J50" s="51">
        <f t="shared" si="12"/>
        <v>236884.84</v>
      </c>
      <c r="K50" s="51">
        <f t="shared" si="12"/>
        <v>361830.39</v>
      </c>
      <c r="L50" s="51">
        <f t="shared" si="12"/>
        <v>342757.95</v>
      </c>
      <c r="M50" s="51">
        <f t="shared" si="12"/>
        <v>178497.26</v>
      </c>
      <c r="N50" s="51">
        <f t="shared" si="12"/>
        <v>82652.29</v>
      </c>
      <c r="O50" s="36">
        <f t="shared" si="12"/>
        <v>3204595.42</v>
      </c>
      <c r="Q50"/>
    </row>
    <row r="51" spans="1:18" ht="18.75" customHeight="1">
      <c r="A51" s="26" t="s">
        <v>57</v>
      </c>
      <c r="B51" s="51">
        <v>349207.04</v>
      </c>
      <c r="C51" s="51">
        <v>207658.62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556865.6599999999</v>
      </c>
      <c r="P51"/>
      <c r="Q51"/>
      <c r="R51" s="43"/>
    </row>
    <row r="52" spans="1:16" ht="18.75" customHeight="1">
      <c r="A52" s="26" t="s">
        <v>58</v>
      </c>
      <c r="B52" s="51">
        <v>66291.11</v>
      </c>
      <c r="C52" s="51">
        <v>71702.67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137993.78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263623.56</v>
      </c>
      <c r="E53" s="52">
        <v>0</v>
      </c>
      <c r="F53" s="52">
        <v>0</v>
      </c>
      <c r="G53" s="52">
        <v>0</v>
      </c>
      <c r="H53" s="51">
        <v>65324.93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328948.49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75014.26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75014.26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295044.7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295044.7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343926.19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343926.19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264179.61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264179.61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236884.84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236884.84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361830.39</v>
      </c>
      <c r="L59" s="31">
        <v>342757.95</v>
      </c>
      <c r="M59" s="52">
        <v>0</v>
      </c>
      <c r="N59" s="52">
        <v>0</v>
      </c>
      <c r="O59" s="36">
        <f t="shared" si="13"/>
        <v>704588.3400000001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178497.26</v>
      </c>
      <c r="N60" s="52">
        <v>0</v>
      </c>
      <c r="O60" s="36">
        <f t="shared" si="13"/>
        <v>178497.26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82652.29</v>
      </c>
      <c r="O61" s="55">
        <f t="shared" si="13"/>
        <v>82652.29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2021-04-09T20:12:43Z</dcterms:modified>
  <cp:category/>
  <cp:version/>
  <cp:contentType/>
  <cp:contentStatus/>
</cp:coreProperties>
</file>