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<sst xmlns="http://schemas.openxmlformats.org/spreadsheetml/2006/main" count="79" uniqueCount="76">
  <si>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</si>
  <si>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</si>
  <si>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</si>
  <si>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</si>
  <si>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</si>
  <si>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</si>
  <si>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</si>
  <si>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</si>
  <si>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</si>
  <si>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</si>
  <si>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</si>
  <si>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</si>
  <si>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</si>
  <si>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</si>
  <si>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</si>
  <si>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</si>
  <si>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</si>
  <si>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</si>
  <si>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</si>
  <si>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</si>
  <si>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</si>
  <si>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</si>
  <si>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</si>
  <si>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</si>
  <si>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</si>
  <si>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</si>
  <si>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</si>
  <si>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</si>
  <si>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</si>
  <si>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</si>
  <si>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</si>
  <si>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</si>
  <si>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</si>
  <si>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</si>
  <si>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</si>
  <si>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</si>
  <si>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</si>
  <si>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</si>
  <si>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</si>
  <si>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</si>
  <si>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</si>
  <si>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</si>
  <si>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</si>
  <si>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</si>
  <si>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</si>
  <si>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</si>
  <si>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</si>
  <si>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</si>
  <si>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</si>
  <si>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</si>
  <si>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</si>
  <si>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</si>
  <si>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</si>
  <si>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</si>
  <si>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</si>
  <si>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</si>
  <si>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</si>
  <si>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</si>
  <si>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</si>
  <si>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</si>
  <si>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</si>
  <si>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</si>
  <si>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</si>
  <si>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</si>
  <si>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</si>
  <si>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</si>
  <si>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</si>
  <si>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</si>
  <si>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</si>
  <si>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</si>
  <si>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</si>
  <si>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</si>
  <si>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</si>
  <si>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02/04/21 - VENCIMENTO 09/04/21</t>
  </si>
  <si>
    <t>5.3. Revisão de Remuneração pelo Transporte Coletivo(1)</t>
  </si>
  <si>
    <t>Nota: (1) Revisão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</si>
</sst>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109928</v>
      </c>
      <c r="C7" s="9">
        <f t="shared" si="0"/>
        <v>67078</v>
      </c>
      <c r="D7" s="9">
        <f t="shared" si="0"/>
        <v>84811</v>
      </c>
      <c r="E7" s="9">
        <f t="shared" si="0"/>
        <v>16329</v>
      </c>
      <c r="F7" s="9">
        <f t="shared" si="0"/>
        <v>53957</v>
      </c>
      <c r="G7" s="9">
        <f t="shared" si="0"/>
        <v>85138</v>
      </c>
      <c r="H7" s="9">
        <f t="shared" si="0"/>
        <v>10943</v>
      </c>
      <c r="I7" s="9">
        <f t="shared" si="0"/>
        <v>68642</v>
      </c>
      <c r="J7" s="9">
        <f t="shared" si="0"/>
        <v>69395</v>
      </c>
      <c r="K7" s="9">
        <f t="shared" si="0"/>
        <v>95886</v>
      </c>
      <c r="L7" s="9">
        <f t="shared" si="0"/>
        <v>74551</v>
      </c>
      <c r="M7" s="9">
        <f t="shared" si="0"/>
        <v>29697</v>
      </c>
      <c r="N7" s="9">
        <f t="shared" si="0"/>
        <v>17685</v>
      </c>
      <c r="O7" s="9">
        <f t="shared" si="0"/>
        <v>784040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5909</v>
      </c>
      <c r="C8" s="11">
        <f t="shared" si="1"/>
        <v>4441</v>
      </c>
      <c r="D8" s="11">
        <f t="shared" si="1"/>
        <v>4424</v>
      </c>
      <c r="E8" s="11">
        <f t="shared" si="1"/>
        <v>552</v>
      </c>
      <c r="F8" s="11">
        <f t="shared" si="1"/>
        <v>2656</v>
      </c>
      <c r="G8" s="11">
        <f t="shared" si="1"/>
        <v>3743</v>
      </c>
      <c r="H8" s="11">
        <f t="shared" si="1"/>
        <v>660</v>
      </c>
      <c r="I8" s="11">
        <f t="shared" si="1"/>
        <v>4976</v>
      </c>
      <c r="J8" s="11">
        <f t="shared" si="1"/>
        <v>3672</v>
      </c>
      <c r="K8" s="11">
        <f t="shared" si="1"/>
        <v>4117</v>
      </c>
      <c r="L8" s="11">
        <f t="shared" si="1"/>
        <v>3090</v>
      </c>
      <c r="M8" s="11">
        <f t="shared" si="1"/>
        <v>1117</v>
      </c>
      <c r="N8" s="11">
        <f t="shared" si="1"/>
        <v>911</v>
      </c>
      <c r="O8" s="11">
        <f t="shared" si="1"/>
        <v>40268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5909</v>
      </c>
      <c r="C9" s="11">
        <v>4441</v>
      </c>
      <c r="D9" s="11">
        <v>4424</v>
      </c>
      <c r="E9" s="11">
        <v>552</v>
      </c>
      <c r="F9" s="11">
        <v>2656</v>
      </c>
      <c r="G9" s="11">
        <v>3743</v>
      </c>
      <c r="H9" s="11">
        <v>654</v>
      </c>
      <c r="I9" s="11">
        <v>4976</v>
      </c>
      <c r="J9" s="11">
        <v>3672</v>
      </c>
      <c r="K9" s="11">
        <v>4114</v>
      </c>
      <c r="L9" s="11">
        <v>3090</v>
      </c>
      <c r="M9" s="11">
        <v>1113</v>
      </c>
      <c r="N9" s="11">
        <v>911</v>
      </c>
      <c r="O9" s="11">
        <f>SUM(B9:N9)</f>
        <v>40255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104019</v>
      </c>
      <c r="C11" s="13">
        <v>62637</v>
      </c>
      <c r="D11" s="13">
        <v>80387</v>
      </c>
      <c r="E11" s="13">
        <v>15777</v>
      </c>
      <c r="F11" s="13">
        <v>51301</v>
      </c>
      <c r="G11" s="13">
        <v>81395</v>
      </c>
      <c r="H11" s="13">
        <v>10283</v>
      </c>
      <c r="I11" s="13">
        <v>63666</v>
      </c>
      <c r="J11" s="13">
        <v>65723</v>
      </c>
      <c r="K11" s="13">
        <v>91769</v>
      </c>
      <c r="L11" s="13">
        <v>71461</v>
      </c>
      <c r="M11" s="13">
        <v>28580</v>
      </c>
      <c r="N11" s="13">
        <v>16774</v>
      </c>
      <c r="O11" s="11">
        <f>SUM(B11:N11)</f>
        <v>743772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1.973368059285132</v>
      </c>
      <c r="C15" s="19">
        <v>2.158277191476</v>
      </c>
      <c r="D15" s="19">
        <v>2.03223350062952</v>
      </c>
      <c r="E15" s="19">
        <v>1.570951015608232</v>
      </c>
      <c r="F15" s="19">
        <v>2.835568041653076</v>
      </c>
      <c r="G15" s="19">
        <v>2.633230931207225</v>
      </c>
      <c r="H15" s="19">
        <v>2.915693604940097</v>
      </c>
      <c r="I15" s="19">
        <v>2.096586414867595</v>
      </c>
      <c r="J15" s="19">
        <v>2.079594487852102</v>
      </c>
      <c r="K15" s="19">
        <v>1.964183413449474</v>
      </c>
      <c r="L15" s="19">
        <v>2.019716624479645</v>
      </c>
      <c r="M15" s="19">
        <v>2.201599072903054</v>
      </c>
      <c r="N15" s="19">
        <v>2.260949230636557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567025.41</v>
      </c>
      <c r="C17" s="24">
        <f aca="true" t="shared" si="2" ref="C17:N17">C18+C19+C20+C21+C22+C23+C24+C25</f>
        <v>377525.32</v>
      </c>
      <c r="D17" s="24">
        <f t="shared" si="2"/>
        <v>380769.64</v>
      </c>
      <c r="E17" s="24">
        <f t="shared" si="2"/>
        <v>100586.65000000001</v>
      </c>
      <c r="F17" s="24">
        <f t="shared" si="2"/>
        <v>385813.14</v>
      </c>
      <c r="G17" s="24">
        <f t="shared" si="2"/>
        <v>480309.77</v>
      </c>
      <c r="H17" s="24">
        <f t="shared" si="2"/>
        <v>89215.75000000001</v>
      </c>
      <c r="I17" s="24">
        <f t="shared" si="2"/>
        <v>375007.44</v>
      </c>
      <c r="J17" s="24">
        <f t="shared" si="2"/>
        <v>358460.05000000005</v>
      </c>
      <c r="K17" s="24">
        <f t="shared" si="2"/>
        <v>469924.93999999994</v>
      </c>
      <c r="L17" s="24">
        <f t="shared" si="2"/>
        <v>428174.10000000003</v>
      </c>
      <c r="M17" s="24">
        <f t="shared" si="2"/>
        <v>224422.62</v>
      </c>
      <c r="N17" s="24">
        <f t="shared" si="2"/>
        <v>118404.65</v>
      </c>
      <c r="O17" s="24">
        <f>O18+O19+O20+O21+O22+O23+O24+O25</f>
        <v>4355639.48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242413.23</v>
      </c>
      <c r="C18" s="30">
        <f t="shared" si="3"/>
        <v>152770.15</v>
      </c>
      <c r="D18" s="30">
        <f t="shared" si="3"/>
        <v>169359.09</v>
      </c>
      <c r="E18" s="30">
        <f t="shared" si="3"/>
        <v>55781.5</v>
      </c>
      <c r="F18" s="30">
        <f t="shared" si="3"/>
        <v>124840.31</v>
      </c>
      <c r="G18" s="30">
        <f t="shared" si="3"/>
        <v>161932.48</v>
      </c>
      <c r="H18" s="30">
        <f t="shared" si="3"/>
        <v>27907.93</v>
      </c>
      <c r="I18" s="30">
        <f t="shared" si="3"/>
        <v>155089.73</v>
      </c>
      <c r="J18" s="30">
        <f t="shared" si="3"/>
        <v>157811.17</v>
      </c>
      <c r="K18" s="30">
        <f t="shared" si="3"/>
        <v>206260.37</v>
      </c>
      <c r="L18" s="30">
        <f t="shared" si="3"/>
        <v>182515.76</v>
      </c>
      <c r="M18" s="30">
        <f t="shared" si="3"/>
        <v>83989.06</v>
      </c>
      <c r="N18" s="30">
        <f t="shared" si="3"/>
        <v>45201.09</v>
      </c>
      <c r="O18" s="30">
        <f aca="true" t="shared" si="4" ref="O18:O25">SUM(B18:N18)</f>
        <v>1765871.87</v>
      </c>
    </row>
    <row r="19" spans="1:23" ht="18.75" customHeight="1">
      <c r="A19" s="26" t="s">
        <v>35</v>
      </c>
      <c r="B19" s="30">
        <f>IF(B15&lt;&gt;0,ROUND((B15-1)*B18,2),0)</f>
        <v>235957.3</v>
      </c>
      <c r="C19" s="30">
        <f aca="true" t="shared" si="5" ref="C19:N19">IF(C15&lt;&gt;0,ROUND((C15-1)*C18,2),0)</f>
        <v>176950.18</v>
      </c>
      <c r="D19" s="30">
        <f t="shared" si="5"/>
        <v>174818.13</v>
      </c>
      <c r="E19" s="30">
        <f t="shared" si="5"/>
        <v>31848.5</v>
      </c>
      <c r="F19" s="30">
        <f t="shared" si="5"/>
        <v>229152.88</v>
      </c>
      <c r="G19" s="30">
        <f t="shared" si="5"/>
        <v>264473.14</v>
      </c>
      <c r="H19" s="30">
        <f t="shared" si="5"/>
        <v>53463.04</v>
      </c>
      <c r="I19" s="30">
        <f t="shared" si="5"/>
        <v>170069.29</v>
      </c>
      <c r="J19" s="30">
        <f t="shared" si="5"/>
        <v>170372.07</v>
      </c>
      <c r="K19" s="30">
        <f t="shared" si="5"/>
        <v>198872.83</v>
      </c>
      <c r="L19" s="30">
        <f t="shared" si="5"/>
        <v>186114.35</v>
      </c>
      <c r="M19" s="30">
        <f t="shared" si="5"/>
        <v>100921.18</v>
      </c>
      <c r="N19" s="30">
        <f t="shared" si="5"/>
        <v>56996.28</v>
      </c>
      <c r="O19" s="30">
        <f t="shared" si="4"/>
        <v>2050009.1700000002</v>
      </c>
      <c r="W19" s="62"/>
    </row>
    <row r="20" spans="1:15" ht="18.75" customHeight="1">
      <c r="A20" s="26" t="s">
        <v>36</v>
      </c>
      <c r="B20" s="30">
        <v>37257.9</v>
      </c>
      <c r="C20" s="30">
        <v>26886.28</v>
      </c>
      <c r="D20" s="30">
        <v>19121.69</v>
      </c>
      <c r="E20" s="30">
        <v>6767.89</v>
      </c>
      <c r="F20" s="30">
        <v>15945.97</v>
      </c>
      <c r="G20" s="30">
        <v>28253.75</v>
      </c>
      <c r="H20" s="30">
        <v>4051.07</v>
      </c>
      <c r="I20" s="30">
        <v>15127.88</v>
      </c>
      <c r="J20" s="30">
        <v>23614.12</v>
      </c>
      <c r="K20" s="30">
        <v>33114.37</v>
      </c>
      <c r="L20" s="30">
        <v>31543.53</v>
      </c>
      <c r="M20" s="30">
        <v>14278.22</v>
      </c>
      <c r="N20" s="30">
        <v>7855.23</v>
      </c>
      <c r="O20" s="30">
        <f t="shared" si="4"/>
        <v>263817.89999999997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-156.2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-29838.949999999997</v>
      </c>
    </row>
    <row r="23" spans="1:26" ht="18.75" customHeight="1">
      <c r="A23" s="26" t="s">
        <v>69</v>
      </c>
      <c r="B23" s="30">
        <v>0</v>
      </c>
      <c r="C23" s="30">
        <v>-183.73</v>
      </c>
      <c r="D23" s="30">
        <v>-2806.5</v>
      </c>
      <c r="E23" s="30">
        <v>-2108.76</v>
      </c>
      <c r="F23" s="30">
        <v>-380.74</v>
      </c>
      <c r="G23" s="30">
        <v>-1438.5</v>
      </c>
      <c r="H23" s="30">
        <v>-1195.2</v>
      </c>
      <c r="I23" s="30">
        <v>-372.46</v>
      </c>
      <c r="J23" s="30">
        <v>-6984.49</v>
      </c>
      <c r="K23" s="30">
        <v>-1165.29</v>
      </c>
      <c r="L23" s="30">
        <v>-4827.42</v>
      </c>
      <c r="M23" s="30">
        <v>0</v>
      </c>
      <c r="N23" s="30">
        <v>0</v>
      </c>
      <c r="O23" s="30">
        <f t="shared" si="4"/>
        <v>-21463.089999999997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-25999.6</v>
      </c>
      <c r="C27" s="30">
        <f>+C28+C30+C41+C42+C45-C46</f>
        <v>-19540.4</v>
      </c>
      <c r="D27" s="30">
        <f t="shared" si="6"/>
        <v>-21242.67</v>
      </c>
      <c r="E27" s="30">
        <f t="shared" si="6"/>
        <v>-2428.8</v>
      </c>
      <c r="F27" s="30">
        <f t="shared" si="6"/>
        <v>-11686.4</v>
      </c>
      <c r="G27" s="30">
        <f t="shared" si="6"/>
        <v>-16469.2</v>
      </c>
      <c r="H27" s="30">
        <f t="shared" si="6"/>
        <v>-3289.7</v>
      </c>
      <c r="I27" s="30">
        <f t="shared" si="6"/>
        <v>-21894.4</v>
      </c>
      <c r="J27" s="30">
        <f t="shared" si="6"/>
        <v>-16156.8</v>
      </c>
      <c r="K27" s="30">
        <f t="shared" si="6"/>
        <v>-18101.6</v>
      </c>
      <c r="L27" s="30">
        <f t="shared" si="6"/>
        <v>-13596</v>
      </c>
      <c r="M27" s="30">
        <f t="shared" si="6"/>
        <v>-4897.2</v>
      </c>
      <c r="N27" s="30">
        <f t="shared" si="6"/>
        <v>-4008.4</v>
      </c>
      <c r="O27" s="30">
        <f t="shared" si="6"/>
        <v>-179311.17</v>
      </c>
    </row>
    <row r="28" spans="1:15" ht="18.75" customHeight="1">
      <c r="A28" s="26" t="s">
        <v>40</v>
      </c>
      <c r="B28" s="31">
        <f>+B29</f>
        <v>-25999.6</v>
      </c>
      <c r="C28" s="31">
        <f>+C29</f>
        <v>-19540.4</v>
      </c>
      <c r="D28" s="31">
        <f aca="true" t="shared" si="7" ref="D28:O28">+D29</f>
        <v>-19465.6</v>
      </c>
      <c r="E28" s="31">
        <f t="shared" si="7"/>
        <v>-2428.8</v>
      </c>
      <c r="F28" s="31">
        <f t="shared" si="7"/>
        <v>-11686.4</v>
      </c>
      <c r="G28" s="31">
        <f t="shared" si="7"/>
        <v>-16469.2</v>
      </c>
      <c r="H28" s="31">
        <f t="shared" si="7"/>
        <v>-2877.6</v>
      </c>
      <c r="I28" s="31">
        <f t="shared" si="7"/>
        <v>-21894.4</v>
      </c>
      <c r="J28" s="31">
        <f t="shared" si="7"/>
        <v>-16156.8</v>
      </c>
      <c r="K28" s="31">
        <f t="shared" si="7"/>
        <v>-18101.6</v>
      </c>
      <c r="L28" s="31">
        <f t="shared" si="7"/>
        <v>-13596</v>
      </c>
      <c r="M28" s="31">
        <f t="shared" si="7"/>
        <v>-4897.2</v>
      </c>
      <c r="N28" s="31">
        <f t="shared" si="7"/>
        <v>-4008.4</v>
      </c>
      <c r="O28" s="31">
        <f t="shared" si="7"/>
        <v>-177122</v>
      </c>
    </row>
    <row r="29" spans="1:26" ht="18.75" customHeight="1">
      <c r="A29" s="27" t="s">
        <v>41</v>
      </c>
      <c r="B29" s="16">
        <f>ROUND((-B9)*$G$3,2)</f>
        <v>-25999.6</v>
      </c>
      <c r="C29" s="16">
        <f aca="true" t="shared" si="8" ref="C29:N29">ROUND((-C9)*$G$3,2)</f>
        <v>-19540.4</v>
      </c>
      <c r="D29" s="16">
        <f t="shared" si="8"/>
        <v>-19465.6</v>
      </c>
      <c r="E29" s="16">
        <f t="shared" si="8"/>
        <v>-2428.8</v>
      </c>
      <c r="F29" s="16">
        <f t="shared" si="8"/>
        <v>-11686.4</v>
      </c>
      <c r="G29" s="16">
        <f t="shared" si="8"/>
        <v>-16469.2</v>
      </c>
      <c r="H29" s="16">
        <f t="shared" si="8"/>
        <v>-2877.6</v>
      </c>
      <c r="I29" s="16">
        <f t="shared" si="8"/>
        <v>-21894.4</v>
      </c>
      <c r="J29" s="16">
        <f t="shared" si="8"/>
        <v>-16156.8</v>
      </c>
      <c r="K29" s="16">
        <f t="shared" si="8"/>
        <v>-18101.6</v>
      </c>
      <c r="L29" s="16">
        <f t="shared" si="8"/>
        <v>-13596</v>
      </c>
      <c r="M29" s="16">
        <f t="shared" si="8"/>
        <v>-4897.2</v>
      </c>
      <c r="N29" s="16">
        <f t="shared" si="8"/>
        <v>-4008.4</v>
      </c>
      <c r="O29" s="32">
        <f aca="true" t="shared" si="9" ref="O29:O46">SUM(B29:N29)</f>
        <v>-177122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-1777.07</v>
      </c>
      <c r="E41" s="35">
        <v>0</v>
      </c>
      <c r="F41" s="35">
        <v>0</v>
      </c>
      <c r="G41" s="35">
        <v>0</v>
      </c>
      <c r="H41" s="35">
        <v>-412.1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-2189.17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541025.81</v>
      </c>
      <c r="C44" s="36">
        <f t="shared" si="11"/>
        <v>357984.92</v>
      </c>
      <c r="D44" s="36">
        <f t="shared" si="11"/>
        <v>359526.97000000003</v>
      </c>
      <c r="E44" s="36">
        <f t="shared" si="11"/>
        <v>98157.85</v>
      </c>
      <c r="F44" s="36">
        <f t="shared" si="11"/>
        <v>374126.74</v>
      </c>
      <c r="G44" s="36">
        <f t="shared" si="11"/>
        <v>463840.57</v>
      </c>
      <c r="H44" s="36">
        <f t="shared" si="11"/>
        <v>85926.05000000002</v>
      </c>
      <c r="I44" s="36">
        <f t="shared" si="11"/>
        <v>353113.04</v>
      </c>
      <c r="J44" s="36">
        <f t="shared" si="11"/>
        <v>342303.25000000006</v>
      </c>
      <c r="K44" s="36">
        <f t="shared" si="11"/>
        <v>451823.33999999997</v>
      </c>
      <c r="L44" s="36">
        <f t="shared" si="11"/>
        <v>414578.10000000003</v>
      </c>
      <c r="M44" s="36">
        <f t="shared" si="11"/>
        <v>219525.41999999998</v>
      </c>
      <c r="N44" s="36">
        <f t="shared" si="11"/>
        <v>114396.25</v>
      </c>
      <c r="O44" s="36">
        <f>SUM(B44:N44)</f>
        <v>4176328.3099999996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541025.8</v>
      </c>
      <c r="C50" s="51">
        <f t="shared" si="12"/>
        <v>357984.91</v>
      </c>
      <c r="D50" s="51">
        <f t="shared" si="12"/>
        <v>359526.96</v>
      </c>
      <c r="E50" s="51">
        <f t="shared" si="12"/>
        <v>98157.85</v>
      </c>
      <c r="F50" s="51">
        <f t="shared" si="12"/>
        <v>374126.75</v>
      </c>
      <c r="G50" s="51">
        <f t="shared" si="12"/>
        <v>463840.55</v>
      </c>
      <c r="H50" s="51">
        <f t="shared" si="12"/>
        <v>85926.06</v>
      </c>
      <c r="I50" s="51">
        <f t="shared" si="12"/>
        <v>353113.05</v>
      </c>
      <c r="J50" s="51">
        <f t="shared" si="12"/>
        <v>342303.25</v>
      </c>
      <c r="K50" s="51">
        <f t="shared" si="12"/>
        <v>451823.35</v>
      </c>
      <c r="L50" s="51">
        <f t="shared" si="12"/>
        <v>414578.1</v>
      </c>
      <c r="M50" s="51">
        <f t="shared" si="12"/>
        <v>219525.41</v>
      </c>
      <c r="N50" s="51">
        <f t="shared" si="12"/>
        <v>114396.25</v>
      </c>
      <c r="O50" s="36">
        <f t="shared" si="12"/>
        <v>4176328.29</v>
      </c>
      <c r="Q50"/>
    </row>
    <row r="51" spans="1:18" ht="18.75" customHeight="1">
      <c r="A51" s="26" t="s">
        <v>57</v>
      </c>
      <c r="B51" s="51">
        <v>451989.08</v>
      </c>
      <c r="C51" s="51">
        <v>264660.74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716649.8200000001</v>
      </c>
      <c r="P51"/>
      <c r="Q51"/>
      <c r="R51" s="43"/>
    </row>
    <row r="52" spans="1:16" ht="18.75" customHeight="1">
      <c r="A52" s="26" t="s">
        <v>58</v>
      </c>
      <c r="B52" s="51">
        <v>89036.72</v>
      </c>
      <c r="C52" s="51">
        <v>93324.17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182360.89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359526.96</v>
      </c>
      <c r="E53" s="52">
        <v>0</v>
      </c>
      <c r="F53" s="52">
        <v>0</v>
      </c>
      <c r="G53" s="52">
        <v>0</v>
      </c>
      <c r="H53" s="51">
        <v>85926.06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445453.02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98157.85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98157.85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374126.75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374126.75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463840.55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463840.55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353113.05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353113.05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342303.25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342303.25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451823.35</v>
      </c>
      <c r="L59" s="31">
        <v>414578.1</v>
      </c>
      <c r="M59" s="52">
        <v>0</v>
      </c>
      <c r="N59" s="52">
        <v>0</v>
      </c>
      <c r="O59" s="36">
        <f t="shared" si="13"/>
        <v>866401.45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219525.41</v>
      </c>
      <c r="N60" s="52">
        <v>0</v>
      </c>
      <c r="O60" s="36">
        <f t="shared" si="13"/>
        <v>219525.41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114396.25</v>
      </c>
      <c r="O61" s="55">
        <f t="shared" si="13"/>
        <v>114396.25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2021-04-09T19:58:39Z</dcterms:modified>
  <cp:category/>
  <cp:version/>
  <cp:contentType/>
  <cp:contentStatus/>
</cp:coreProperties>
</file>