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<sst xmlns="http://schemas.openxmlformats.org/spreadsheetml/2006/main" count="74" uniqueCount="73">
  <si>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</si>
  <si>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</si>
  <si>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</si>
  <si>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</si>
  <si>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</si>
  <si>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</si>
  <si>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</si>
  <si>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</si>
  <si>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</si>
  <si>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</si>
  <si>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</si>
  <si>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</si>
  <si>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</si>
  <si>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</si>
  <si>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</si>
  <si>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</si>
  <si>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</si>
  <si>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</si>
  <si>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</si>
  <si>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</si>
  <si>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</si>
  <si>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</si>
  <si>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</si>
  <si>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</si>
  <si>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</si>
  <si>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</si>
  <si>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</si>
  <si>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</si>
  <si>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</si>
  <si>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</si>
  <si>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</si>
  <si>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</si>
  <si>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</si>
  <si>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</si>
  <si>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</si>
  <si>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</si>
  <si>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</si>
  <si>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</si>
  <si>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</si>
  <si>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</si>
  <si>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</si>
  <si>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</si>
  <si>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</si>
  <si>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</si>
  <si>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</si>
  <si>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</si>
  <si>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</si>
  <si>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</si>
  <si>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</si>
  <si>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</si>
  <si>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</si>
  <si>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</si>
  <si>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</si>
  <si>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</si>
  <si>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</si>
  <si>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</si>
  <si>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</si>
  <si>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</si>
  <si>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</si>
  <si>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</si>
  <si>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</si>
  <si>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</si>
  <si>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</si>
  <si>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</si>
  <si>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</si>
  <si>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</si>
  <si>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</si>
  <si>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</si>
  <si>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</si>
  <si>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</si>
  <si>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</si>
  <si>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</si>
  <si>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27/04/21 - VENCIMENTO 04/05/21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</si>
</sst>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220154</v>
      </c>
      <c r="C7" s="47">
        <f t="shared" si="0"/>
        <v>189070</v>
      </c>
      <c r="D7" s="47">
        <f t="shared" si="0"/>
        <v>256215</v>
      </c>
      <c r="E7" s="47">
        <f t="shared" si="0"/>
        <v>130195</v>
      </c>
      <c r="F7" s="47">
        <f t="shared" si="0"/>
        <v>151398</v>
      </c>
      <c r="G7" s="47">
        <f t="shared" si="0"/>
        <v>173352</v>
      </c>
      <c r="H7" s="47">
        <f t="shared" si="0"/>
        <v>194433</v>
      </c>
      <c r="I7" s="47">
        <f t="shared" si="0"/>
        <v>247846</v>
      </c>
      <c r="J7" s="47">
        <f t="shared" si="0"/>
        <v>75937</v>
      </c>
      <c r="K7" s="47">
        <f t="shared" si="0"/>
        <v>1638600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13184</v>
      </c>
      <c r="C8" s="45">
        <f t="shared" si="1"/>
        <v>12813</v>
      </c>
      <c r="D8" s="45">
        <f t="shared" si="1"/>
        <v>13899</v>
      </c>
      <c r="E8" s="45">
        <f t="shared" si="1"/>
        <v>8152</v>
      </c>
      <c r="F8" s="45">
        <f t="shared" si="1"/>
        <v>9745</v>
      </c>
      <c r="G8" s="45">
        <f t="shared" si="1"/>
        <v>5990</v>
      </c>
      <c r="H8" s="45">
        <f t="shared" si="1"/>
        <v>5368</v>
      </c>
      <c r="I8" s="45">
        <f t="shared" si="1"/>
        <v>12846</v>
      </c>
      <c r="J8" s="45">
        <f t="shared" si="1"/>
        <v>2101</v>
      </c>
      <c r="K8" s="38">
        <f>SUM(B8:J8)</f>
        <v>84098</v>
      </c>
      <c r="L8"/>
      <c r="M8"/>
      <c r="N8"/>
    </row>
    <row r="9" spans="1:14" ht="16.5" customHeight="1">
      <c r="A9" s="22" t="s">
        <v>35</v>
      </c>
      <c r="B9" s="45">
        <v>13165</v>
      </c>
      <c r="C9" s="45">
        <v>12806</v>
      </c>
      <c r="D9" s="45">
        <v>13899</v>
      </c>
      <c r="E9" s="45">
        <v>8118</v>
      </c>
      <c r="F9" s="45">
        <v>9741</v>
      </c>
      <c r="G9" s="45">
        <v>5990</v>
      </c>
      <c r="H9" s="45">
        <v>5368</v>
      </c>
      <c r="I9" s="45">
        <v>12820</v>
      </c>
      <c r="J9" s="45">
        <v>2101</v>
      </c>
      <c r="K9" s="38">
        <f>SUM(B9:J9)</f>
        <v>84008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7</v>
      </c>
      <c r="D10" s="45">
        <v>0</v>
      </c>
      <c r="E10" s="45">
        <v>34</v>
      </c>
      <c r="F10" s="45">
        <v>4</v>
      </c>
      <c r="G10" s="45">
        <v>0</v>
      </c>
      <c r="H10" s="45">
        <v>0</v>
      </c>
      <c r="I10" s="45">
        <v>26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33</v>
      </c>
      <c r="B11" s="43">
        <v>206970</v>
      </c>
      <c r="C11" s="43">
        <v>176257</v>
      </c>
      <c r="D11" s="43">
        <v>242316</v>
      </c>
      <c r="E11" s="43">
        <v>122043</v>
      </c>
      <c r="F11" s="43">
        <v>141653</v>
      </c>
      <c r="G11" s="43">
        <v>167362</v>
      </c>
      <c r="H11" s="43">
        <v>189065</v>
      </c>
      <c r="I11" s="43">
        <v>235000</v>
      </c>
      <c r="J11" s="43">
        <v>73836</v>
      </c>
      <c r="K11" s="38">
        <f>SUM(B11:J11)</f>
        <v>1554502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1.661685439624984</v>
      </c>
      <c r="C15" s="39">
        <v>1.663377074626976</v>
      </c>
      <c r="D15" s="39">
        <v>1.326319502616681</v>
      </c>
      <c r="E15" s="39">
        <v>1.76701566092803</v>
      </c>
      <c r="F15" s="39">
        <v>1.527388286614877</v>
      </c>
      <c r="G15" s="39">
        <v>1.453105721595151</v>
      </c>
      <c r="H15" s="39">
        <v>1.441038270118573</v>
      </c>
      <c r="I15" s="39">
        <v>1.518472040610197</v>
      </c>
      <c r="J15" s="39">
        <v>1.653532569819361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1260140.32</v>
      </c>
      <c r="C17" s="36">
        <f aca="true" t="shared" si="2" ref="C17:J17">C18+C19+C20+C21+C22+C23+C24</f>
        <v>1184190.0799999998</v>
      </c>
      <c r="D17" s="36">
        <f t="shared" si="2"/>
        <v>1407828.76</v>
      </c>
      <c r="E17" s="36">
        <f t="shared" si="2"/>
        <v>840615.9799999999</v>
      </c>
      <c r="F17" s="36">
        <f t="shared" si="2"/>
        <v>891330.7499999999</v>
      </c>
      <c r="G17" s="36">
        <f t="shared" si="2"/>
        <v>976408.3300000001</v>
      </c>
      <c r="H17" s="36">
        <f t="shared" si="2"/>
        <v>867353.29</v>
      </c>
      <c r="I17" s="36">
        <f t="shared" si="2"/>
        <v>1196218.3499999999</v>
      </c>
      <c r="J17" s="36">
        <f t="shared" si="2"/>
        <v>440043.79</v>
      </c>
      <c r="K17" s="36">
        <f aca="true" t="shared" si="3" ref="K17:K24">SUM(B17:J17)</f>
        <v>9064129.649999999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738968.92</v>
      </c>
      <c r="C18" s="30">
        <f t="shared" si="4"/>
        <v>696647.32</v>
      </c>
      <c r="D18" s="30">
        <f t="shared" si="4"/>
        <v>1045741.52</v>
      </c>
      <c r="E18" s="30">
        <f t="shared" si="4"/>
        <v>462634.91</v>
      </c>
      <c r="F18" s="30">
        <f t="shared" si="4"/>
        <v>568923.4</v>
      </c>
      <c r="G18" s="30">
        <f t="shared" si="4"/>
        <v>658650.92</v>
      </c>
      <c r="H18" s="30">
        <f t="shared" si="4"/>
        <v>588879.23</v>
      </c>
      <c r="I18" s="30">
        <f t="shared" si="4"/>
        <v>757739.58</v>
      </c>
      <c r="J18" s="30">
        <f t="shared" si="4"/>
        <v>263038.17</v>
      </c>
      <c r="K18" s="30">
        <f t="shared" si="3"/>
        <v>5781223.97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488964.97</v>
      </c>
      <c r="C19" s="30">
        <f t="shared" si="5"/>
        <v>462139.86</v>
      </c>
      <c r="D19" s="30">
        <f t="shared" si="5"/>
        <v>341245.85</v>
      </c>
      <c r="E19" s="30">
        <f t="shared" si="5"/>
        <v>354848.22</v>
      </c>
      <c r="F19" s="30">
        <f t="shared" si="5"/>
        <v>300043.54</v>
      </c>
      <c r="G19" s="30">
        <f t="shared" si="5"/>
        <v>298438.5</v>
      </c>
      <c r="H19" s="30">
        <f t="shared" si="5"/>
        <v>259718.28</v>
      </c>
      <c r="I19" s="30">
        <f t="shared" si="5"/>
        <v>392866.79</v>
      </c>
      <c r="J19" s="30">
        <f t="shared" si="5"/>
        <v>171904.01</v>
      </c>
      <c r="K19" s="30">
        <f t="shared" si="3"/>
        <v>3070170.0199999996</v>
      </c>
      <c r="L19"/>
      <c r="M19"/>
      <c r="N19"/>
    </row>
    <row r="20" spans="1:14" ht="16.5" customHeight="1">
      <c r="A20" s="18" t="s">
        <v>28</v>
      </c>
      <c r="B20" s="30">
        <v>31727.6</v>
      </c>
      <c r="C20" s="30">
        <v>22631.02</v>
      </c>
      <c r="D20" s="30">
        <v>21416.63</v>
      </c>
      <c r="E20" s="30">
        <v>20360.97</v>
      </c>
      <c r="F20" s="30">
        <v>20977.87</v>
      </c>
      <c r="G20" s="30">
        <v>19182.17</v>
      </c>
      <c r="H20" s="30">
        <v>24297.1</v>
      </c>
      <c r="I20" s="30">
        <v>42840.1</v>
      </c>
      <c r="J20" s="30">
        <v>11085.5</v>
      </c>
      <c r="K20" s="30">
        <f t="shared" si="3"/>
        <v>214518.96000000002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-907.11</v>
      </c>
      <c r="C23" s="30">
        <v>0</v>
      </c>
      <c r="D23" s="30">
        <v>0</v>
      </c>
      <c r="E23" s="30">
        <v>0</v>
      </c>
      <c r="F23" s="30">
        <v>0</v>
      </c>
      <c r="G23" s="30">
        <v>-1249.2</v>
      </c>
      <c r="H23" s="30">
        <v>0</v>
      </c>
      <c r="I23" s="30">
        <v>0</v>
      </c>
      <c r="J23" s="30">
        <v>0</v>
      </c>
      <c r="K23" s="30">
        <f t="shared" si="3"/>
        <v>-2156.31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-184993.27000000002</v>
      </c>
      <c r="C27" s="30">
        <f t="shared" si="6"/>
        <v>-61888.700000000004</v>
      </c>
      <c r="D27" s="30">
        <f t="shared" si="6"/>
        <v>-121896.34</v>
      </c>
      <c r="E27" s="30">
        <f t="shared" si="6"/>
        <v>-168769.56999999998</v>
      </c>
      <c r="F27" s="30">
        <f t="shared" si="6"/>
        <v>-42860.4</v>
      </c>
      <c r="G27" s="30">
        <f t="shared" si="6"/>
        <v>-211586.09000000003</v>
      </c>
      <c r="H27" s="30">
        <f t="shared" si="6"/>
        <v>-56596.200000000004</v>
      </c>
      <c r="I27" s="30">
        <f t="shared" si="6"/>
        <v>-107870.6</v>
      </c>
      <c r="J27" s="30">
        <f t="shared" si="6"/>
        <v>-30653.98</v>
      </c>
      <c r="K27" s="30">
        <f aca="true" t="shared" si="7" ref="K27:K35">SUM(B27:J27)</f>
        <v>-987115.15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-184993.27000000002</v>
      </c>
      <c r="C28" s="30">
        <f t="shared" si="8"/>
        <v>-61888.700000000004</v>
      </c>
      <c r="D28" s="30">
        <f t="shared" si="8"/>
        <v>-102783.18</v>
      </c>
      <c r="E28" s="30">
        <f t="shared" si="8"/>
        <v>-168769.56999999998</v>
      </c>
      <c r="F28" s="30">
        <f t="shared" si="8"/>
        <v>-42860.4</v>
      </c>
      <c r="G28" s="30">
        <f t="shared" si="8"/>
        <v>-211586.09000000003</v>
      </c>
      <c r="H28" s="30">
        <f t="shared" si="8"/>
        <v>-56596.200000000004</v>
      </c>
      <c r="I28" s="30">
        <f t="shared" si="8"/>
        <v>-107870.6</v>
      </c>
      <c r="J28" s="30">
        <f t="shared" si="8"/>
        <v>-25120.82</v>
      </c>
      <c r="K28" s="30">
        <f t="shared" si="7"/>
        <v>-962468.8299999998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-57926</v>
      </c>
      <c r="C29" s="30">
        <f aca="true" t="shared" si="9" ref="C29:J29">-ROUND((C9)*$E$3,2)</f>
        <v>-56346.4</v>
      </c>
      <c r="D29" s="30">
        <f t="shared" si="9"/>
        <v>-61155.6</v>
      </c>
      <c r="E29" s="30">
        <f t="shared" si="9"/>
        <v>-35719.2</v>
      </c>
      <c r="F29" s="30">
        <f t="shared" si="9"/>
        <v>-42860.4</v>
      </c>
      <c r="G29" s="30">
        <f t="shared" si="9"/>
        <v>-26356</v>
      </c>
      <c r="H29" s="30">
        <f t="shared" si="9"/>
        <v>-23619.2</v>
      </c>
      <c r="I29" s="30">
        <f t="shared" si="9"/>
        <v>-56408</v>
      </c>
      <c r="J29" s="30">
        <f t="shared" si="9"/>
        <v>-9244.4</v>
      </c>
      <c r="K29" s="30">
        <f t="shared" si="7"/>
        <v>-369635.2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-1848</v>
      </c>
      <c r="C31" s="30">
        <v>-338.8</v>
      </c>
      <c r="D31" s="30">
        <v>-1047.2</v>
      </c>
      <c r="E31" s="30">
        <v>-1161.6</v>
      </c>
      <c r="F31" s="26">
        <v>0</v>
      </c>
      <c r="G31" s="30">
        <v>-739.2</v>
      </c>
      <c r="H31" s="30">
        <v>-206.84</v>
      </c>
      <c r="I31" s="30">
        <v>-322.78</v>
      </c>
      <c r="J31" s="30">
        <v>-99.59</v>
      </c>
      <c r="K31" s="30">
        <f t="shared" si="7"/>
        <v>-5764.01</v>
      </c>
      <c r="L31"/>
      <c r="M31"/>
      <c r="N31"/>
    </row>
    <row r="32" spans="1:14" ht="16.5" customHeight="1">
      <c r="A32" s="25" t="s">
        <v>21</v>
      </c>
      <c r="B32" s="30">
        <v>-125219.27</v>
      </c>
      <c r="C32" s="30">
        <v>-5203.5</v>
      </c>
      <c r="D32" s="30">
        <v>-40580.38</v>
      </c>
      <c r="E32" s="30">
        <v>-131888.77</v>
      </c>
      <c r="F32" s="26">
        <v>0</v>
      </c>
      <c r="G32" s="30">
        <v>-184490.89</v>
      </c>
      <c r="H32" s="30">
        <v>-32770.16</v>
      </c>
      <c r="I32" s="30">
        <v>-51139.82</v>
      </c>
      <c r="J32" s="30">
        <v>-15776.83</v>
      </c>
      <c r="K32" s="30">
        <f t="shared" si="7"/>
        <v>-587069.6199999999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1075147.05</v>
      </c>
      <c r="C47" s="27">
        <f aca="true" t="shared" si="11" ref="C47:J47">IF(C17+C27+C48&lt;0,0,C17+C27+C48)</f>
        <v>1122301.38</v>
      </c>
      <c r="D47" s="27">
        <f t="shared" si="11"/>
        <v>1285932.42</v>
      </c>
      <c r="E47" s="27">
        <f t="shared" si="11"/>
        <v>671846.4099999999</v>
      </c>
      <c r="F47" s="27">
        <f t="shared" si="11"/>
        <v>848470.3499999999</v>
      </c>
      <c r="G47" s="27">
        <f t="shared" si="11"/>
        <v>764822.24</v>
      </c>
      <c r="H47" s="27">
        <f t="shared" si="11"/>
        <v>810757.0900000001</v>
      </c>
      <c r="I47" s="27">
        <f t="shared" si="11"/>
        <v>1088347.7499999998</v>
      </c>
      <c r="J47" s="27">
        <f t="shared" si="11"/>
        <v>409389.81</v>
      </c>
      <c r="K47" s="20">
        <f>SUM(B47:J47)</f>
        <v>8077014.499999999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1075147.04</v>
      </c>
      <c r="C53" s="10">
        <f t="shared" si="13"/>
        <v>1122301.38</v>
      </c>
      <c r="D53" s="10">
        <f t="shared" si="13"/>
        <v>1285932.43</v>
      </c>
      <c r="E53" s="10">
        <f t="shared" si="13"/>
        <v>671846.41</v>
      </c>
      <c r="F53" s="10">
        <f t="shared" si="13"/>
        <v>848470.36</v>
      </c>
      <c r="G53" s="10">
        <f t="shared" si="13"/>
        <v>764822.24</v>
      </c>
      <c r="H53" s="10">
        <f t="shared" si="13"/>
        <v>810757.08</v>
      </c>
      <c r="I53" s="10">
        <f>SUM(I54:I66)</f>
        <v>1088347.74</v>
      </c>
      <c r="J53" s="10">
        <f t="shared" si="13"/>
        <v>409389.82</v>
      </c>
      <c r="K53" s="5">
        <f>SUM(K54:K66)</f>
        <v>8077014.500000001</v>
      </c>
      <c r="L53" s="9"/>
    </row>
    <row r="54" spans="1:11" ht="16.5" customHeight="1">
      <c r="A54" s="7" t="s">
        <v>60</v>
      </c>
      <c r="B54" s="8">
        <v>939571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939571</v>
      </c>
    </row>
    <row r="55" spans="1:11" ht="16.5" customHeight="1">
      <c r="A55" s="7" t="s">
        <v>61</v>
      </c>
      <c r="B55" s="8">
        <v>135576.04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135576.04</v>
      </c>
    </row>
    <row r="56" spans="1:11" ht="16.5" customHeight="1">
      <c r="A56" s="7" t="s">
        <v>4</v>
      </c>
      <c r="B56" s="6">
        <v>0</v>
      </c>
      <c r="C56" s="8">
        <v>1122301.38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1122301.38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1285932.43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1285932.43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671846.41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671846.41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848470.36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848470.36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764822.24</v>
      </c>
      <c r="H60" s="6">
        <v>0</v>
      </c>
      <c r="I60" s="6">
        <v>0</v>
      </c>
      <c r="J60" s="6">
        <v>0</v>
      </c>
      <c r="K60" s="5">
        <f t="shared" si="14"/>
        <v>764822.24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810757.08</v>
      </c>
      <c r="I61" s="6">
        <v>0</v>
      </c>
      <c r="J61" s="6">
        <v>0</v>
      </c>
      <c r="K61" s="5">
        <f t="shared" si="14"/>
        <v>810757.08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407803.9</v>
      </c>
      <c r="J63" s="6">
        <v>0</v>
      </c>
      <c r="K63" s="5">
        <f t="shared" si="14"/>
        <v>407803.9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680543.84</v>
      </c>
      <c r="J64" s="6">
        <v>0</v>
      </c>
      <c r="K64" s="5">
        <f t="shared" si="14"/>
        <v>680543.84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409389.82</v>
      </c>
      <c r="K65" s="5">
        <f t="shared" si="14"/>
        <v>409389.82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2021-05-03T18:50:52Z</dcterms:modified>
  <cp:category/>
  <cp:version/>
  <cp:contentType/>
  <cp:contentStatus/>
</cp:coreProperties>
</file>