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<sst xmlns="http://schemas.openxmlformats.org/spreadsheetml/2006/main" count="74" uniqueCount="73">
  <si>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</si>
  <si>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</si>
  <si>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</si>
  <si>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</si>
  <si>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</si>
  <si>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</si>
  <si>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</si>
  <si>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</si>
  <si>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</si>
  <si>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</si>
  <si>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</si>
  <si>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</si>
  <si>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</si>
  <si>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</si>
  <si>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</si>
  <si>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</si>
  <si>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</si>
  <si>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</si>
  <si>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</si>
  <si>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</si>
  <si>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</si>
  <si>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</si>
  <si>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</si>
  <si>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</si>
  <si>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</si>
  <si>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</si>
  <si>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</si>
  <si>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</si>
  <si>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</si>
  <si>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</si>
  <si>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</si>
  <si>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</si>
  <si>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</si>
  <si>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</si>
  <si>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</si>
  <si>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</si>
  <si>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</si>
  <si>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</si>
  <si>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</si>
  <si>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</si>
  <si>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</si>
  <si>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</si>
  <si>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</si>
  <si>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</si>
  <si>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</si>
  <si>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</si>
  <si>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</si>
  <si>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</si>
  <si>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</si>
  <si>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</si>
  <si>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</si>
  <si>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</si>
  <si>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</si>
  <si>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</si>
  <si>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</si>
  <si>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</si>
  <si>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</si>
  <si>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</si>
  <si>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</si>
  <si>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</si>
  <si>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</si>
  <si>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</si>
  <si>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</si>
  <si>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</si>
  <si>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</si>
  <si>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</si>
  <si>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</si>
  <si>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</si>
  <si>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</si>
  <si>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</si>
  <si>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</si>
  <si>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</si>
  <si>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25/04/21 - VENCIMENTO 30/04/21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</si>
</sst>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61966</v>
      </c>
      <c r="C7" s="47">
        <f t="shared" si="0"/>
        <v>48516</v>
      </c>
      <c r="D7" s="47">
        <f t="shared" si="0"/>
        <v>72675</v>
      </c>
      <c r="E7" s="47">
        <f t="shared" si="0"/>
        <v>35015</v>
      </c>
      <c r="F7" s="47">
        <f t="shared" si="0"/>
        <v>50478</v>
      </c>
      <c r="G7" s="47">
        <f t="shared" si="0"/>
        <v>57213</v>
      </c>
      <c r="H7" s="47">
        <f t="shared" si="0"/>
        <v>67970</v>
      </c>
      <c r="I7" s="47">
        <f t="shared" si="0"/>
        <v>82734</v>
      </c>
      <c r="J7" s="47">
        <f t="shared" si="0"/>
        <v>18610</v>
      </c>
      <c r="K7" s="47">
        <f t="shared" si="0"/>
        <v>495177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4828</v>
      </c>
      <c r="C8" s="45">
        <f t="shared" si="1"/>
        <v>4886</v>
      </c>
      <c r="D8" s="45">
        <f t="shared" si="1"/>
        <v>5673</v>
      </c>
      <c r="E8" s="45">
        <f t="shared" si="1"/>
        <v>3101</v>
      </c>
      <c r="F8" s="45">
        <f t="shared" si="1"/>
        <v>3969</v>
      </c>
      <c r="G8" s="45">
        <f t="shared" si="1"/>
        <v>2801</v>
      </c>
      <c r="H8" s="45">
        <f t="shared" si="1"/>
        <v>2723</v>
      </c>
      <c r="I8" s="45">
        <f t="shared" si="1"/>
        <v>5212</v>
      </c>
      <c r="J8" s="45">
        <f t="shared" si="1"/>
        <v>645</v>
      </c>
      <c r="K8" s="38">
        <f>SUM(B8:J8)</f>
        <v>33838</v>
      </c>
      <c r="L8"/>
      <c r="M8"/>
      <c r="N8"/>
    </row>
    <row r="9" spans="1:14" ht="16.5" customHeight="1">
      <c r="A9" s="22" t="s">
        <v>35</v>
      </c>
      <c r="B9" s="45">
        <v>4823</v>
      </c>
      <c r="C9" s="45">
        <v>4882</v>
      </c>
      <c r="D9" s="45">
        <v>5671</v>
      </c>
      <c r="E9" s="45">
        <v>3088</v>
      </c>
      <c r="F9" s="45">
        <v>3966</v>
      </c>
      <c r="G9" s="45">
        <v>2801</v>
      </c>
      <c r="H9" s="45">
        <v>2723</v>
      </c>
      <c r="I9" s="45">
        <v>5207</v>
      </c>
      <c r="J9" s="45">
        <v>645</v>
      </c>
      <c r="K9" s="38">
        <f>SUM(B9:J9)</f>
        <v>33806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4</v>
      </c>
      <c r="D10" s="45">
        <v>2</v>
      </c>
      <c r="E10" s="45">
        <v>13</v>
      </c>
      <c r="F10" s="45">
        <v>3</v>
      </c>
      <c r="G10" s="45">
        <v>0</v>
      </c>
      <c r="H10" s="45">
        <v>0</v>
      </c>
      <c r="I10" s="45">
        <v>5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33</v>
      </c>
      <c r="B11" s="43">
        <v>57138</v>
      </c>
      <c r="C11" s="43">
        <v>43630</v>
      </c>
      <c r="D11" s="43">
        <v>67002</v>
      </c>
      <c r="E11" s="43">
        <v>31914</v>
      </c>
      <c r="F11" s="43">
        <v>46509</v>
      </c>
      <c r="G11" s="43">
        <v>54412</v>
      </c>
      <c r="H11" s="43">
        <v>65247</v>
      </c>
      <c r="I11" s="43">
        <v>77522</v>
      </c>
      <c r="J11" s="43">
        <v>17965</v>
      </c>
      <c r="K11" s="38">
        <f>SUM(B11:J11)</f>
        <v>461339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1.623632975775888</v>
      </c>
      <c r="C15" s="39">
        <v>1.688052611660183</v>
      </c>
      <c r="D15" s="39">
        <v>1.326327357560618</v>
      </c>
      <c r="E15" s="39">
        <v>1.679360819747608</v>
      </c>
      <c r="F15" s="39">
        <v>1.523163817700352</v>
      </c>
      <c r="G15" s="39">
        <v>1.462814193183834</v>
      </c>
      <c r="H15" s="39">
        <v>1.390156295075914</v>
      </c>
      <c r="I15" s="39">
        <v>1.459177891803757</v>
      </c>
      <c r="J15" s="39">
        <v>1.540984730078251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352355.11</v>
      </c>
      <c r="C17" s="36">
        <f aca="true" t="shared" si="2" ref="C17:J17">C18+C19+C20+C21+C22+C23+C24</f>
        <v>319575.33</v>
      </c>
      <c r="D17" s="36">
        <f t="shared" si="2"/>
        <v>404179.24000000005</v>
      </c>
      <c r="E17" s="36">
        <f t="shared" si="2"/>
        <v>222958.06</v>
      </c>
      <c r="F17" s="36">
        <f t="shared" si="2"/>
        <v>302087.88</v>
      </c>
      <c r="G17" s="36">
        <f t="shared" si="2"/>
        <v>327123.44</v>
      </c>
      <c r="H17" s="36">
        <f t="shared" si="2"/>
        <v>294177.55</v>
      </c>
      <c r="I17" s="36">
        <f t="shared" si="2"/>
        <v>394170.12</v>
      </c>
      <c r="J17" s="36">
        <f t="shared" si="2"/>
        <v>98431.82</v>
      </c>
      <c r="K17" s="36">
        <f aca="true" t="shared" si="3" ref="K17:K24">SUM(B17:J17)</f>
        <v>2715058.55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207995.08</v>
      </c>
      <c r="C18" s="30">
        <f t="shared" si="4"/>
        <v>178762.05</v>
      </c>
      <c r="D18" s="30">
        <f t="shared" si="4"/>
        <v>296623.01</v>
      </c>
      <c r="E18" s="30">
        <f t="shared" si="4"/>
        <v>124422.3</v>
      </c>
      <c r="F18" s="30">
        <f t="shared" si="4"/>
        <v>189686.23</v>
      </c>
      <c r="G18" s="30">
        <f t="shared" si="4"/>
        <v>217380.79</v>
      </c>
      <c r="H18" s="30">
        <f t="shared" si="4"/>
        <v>205860.74</v>
      </c>
      <c r="I18" s="30">
        <f t="shared" si="4"/>
        <v>252942.66</v>
      </c>
      <c r="J18" s="30">
        <f t="shared" si="4"/>
        <v>64463.18</v>
      </c>
      <c r="K18" s="30">
        <f t="shared" si="3"/>
        <v>1738136.0399999998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129712.59</v>
      </c>
      <c r="C19" s="30">
        <f t="shared" si="5"/>
        <v>122997.7</v>
      </c>
      <c r="D19" s="30">
        <f t="shared" si="5"/>
        <v>96796.2</v>
      </c>
      <c r="E19" s="30">
        <f t="shared" si="5"/>
        <v>84527.64</v>
      </c>
      <c r="F19" s="30">
        <f t="shared" si="5"/>
        <v>99236.97</v>
      </c>
      <c r="G19" s="30">
        <f t="shared" si="5"/>
        <v>100606.91</v>
      </c>
      <c r="H19" s="30">
        <f t="shared" si="5"/>
        <v>80317.86</v>
      </c>
      <c r="I19" s="30">
        <f t="shared" si="5"/>
        <v>116145.68</v>
      </c>
      <c r="J19" s="30">
        <f t="shared" si="5"/>
        <v>34873.6</v>
      </c>
      <c r="K19" s="30">
        <f t="shared" si="3"/>
        <v>865215.15</v>
      </c>
      <c r="L19"/>
      <c r="M19"/>
      <c r="N19"/>
    </row>
    <row r="20" spans="1:14" ht="16.5" customHeight="1">
      <c r="A20" s="18" t="s">
        <v>28</v>
      </c>
      <c r="B20" s="30">
        <v>13261.5</v>
      </c>
      <c r="C20" s="30">
        <v>15043.7</v>
      </c>
      <c r="D20" s="30">
        <v>11335.27</v>
      </c>
      <c r="E20" s="30">
        <v>11236.24</v>
      </c>
      <c r="F20" s="30">
        <v>11778.74</v>
      </c>
      <c r="G20" s="30">
        <v>7749.8</v>
      </c>
      <c r="H20" s="30">
        <v>13540.27</v>
      </c>
      <c r="I20" s="30">
        <v>22309.9</v>
      </c>
      <c r="J20" s="30">
        <v>5620.07</v>
      </c>
      <c r="K20" s="30">
        <f t="shared" si="3"/>
        <v>111875.49000000002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-541.14</v>
      </c>
      <c r="K23" s="30">
        <f t="shared" si="3"/>
        <v>-541.14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-21221.2</v>
      </c>
      <c r="C27" s="30">
        <f t="shared" si="6"/>
        <v>-21480.8</v>
      </c>
      <c r="D27" s="30">
        <f t="shared" si="6"/>
        <v>-44065.56</v>
      </c>
      <c r="E27" s="30">
        <f t="shared" si="6"/>
        <v>-13587.2</v>
      </c>
      <c r="F27" s="30">
        <f t="shared" si="6"/>
        <v>-17450.4</v>
      </c>
      <c r="G27" s="30">
        <f t="shared" si="6"/>
        <v>-12324.4</v>
      </c>
      <c r="H27" s="30">
        <f t="shared" si="6"/>
        <v>-11981.2</v>
      </c>
      <c r="I27" s="30">
        <f t="shared" si="6"/>
        <v>-22910.8</v>
      </c>
      <c r="J27" s="30">
        <f t="shared" si="6"/>
        <v>-8371.16</v>
      </c>
      <c r="K27" s="30">
        <f aca="true" t="shared" si="7" ref="K27:K35">SUM(B27:J27)</f>
        <v>-173392.72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-21221.2</v>
      </c>
      <c r="C28" s="30">
        <f t="shared" si="8"/>
        <v>-21480.8</v>
      </c>
      <c r="D28" s="30">
        <f t="shared" si="8"/>
        <v>-24952.4</v>
      </c>
      <c r="E28" s="30">
        <f t="shared" si="8"/>
        <v>-13587.2</v>
      </c>
      <c r="F28" s="30">
        <f t="shared" si="8"/>
        <v>-17450.4</v>
      </c>
      <c r="G28" s="30">
        <f t="shared" si="8"/>
        <v>-12324.4</v>
      </c>
      <c r="H28" s="30">
        <f t="shared" si="8"/>
        <v>-11981.2</v>
      </c>
      <c r="I28" s="30">
        <f t="shared" si="8"/>
        <v>-22910.8</v>
      </c>
      <c r="J28" s="30">
        <f t="shared" si="8"/>
        <v>-2838</v>
      </c>
      <c r="K28" s="30">
        <f t="shared" si="7"/>
        <v>-148746.4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-21221.2</v>
      </c>
      <c r="C29" s="30">
        <f aca="true" t="shared" si="9" ref="C29:J29">-ROUND((C9)*$E$3,2)</f>
        <v>-21480.8</v>
      </c>
      <c r="D29" s="30">
        <f t="shared" si="9"/>
        <v>-24952.4</v>
      </c>
      <c r="E29" s="30">
        <f t="shared" si="9"/>
        <v>-13587.2</v>
      </c>
      <c r="F29" s="30">
        <f t="shared" si="9"/>
        <v>-17450.4</v>
      </c>
      <c r="G29" s="30">
        <f t="shared" si="9"/>
        <v>-12324.4</v>
      </c>
      <c r="H29" s="30">
        <f t="shared" si="9"/>
        <v>-11981.2</v>
      </c>
      <c r="I29" s="30">
        <f t="shared" si="9"/>
        <v>-22910.8</v>
      </c>
      <c r="J29" s="30">
        <f t="shared" si="9"/>
        <v>-2838</v>
      </c>
      <c r="K29" s="30">
        <f t="shared" si="7"/>
        <v>-148746.4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331133.91</v>
      </c>
      <c r="C47" s="27">
        <f aca="true" t="shared" si="11" ref="C47:J47">IF(C17+C27+C48&lt;0,0,C17+C27+C48)</f>
        <v>298094.53</v>
      </c>
      <c r="D47" s="27">
        <f t="shared" si="11"/>
        <v>360113.68000000005</v>
      </c>
      <c r="E47" s="27">
        <f t="shared" si="11"/>
        <v>209370.86</v>
      </c>
      <c r="F47" s="27">
        <f t="shared" si="11"/>
        <v>284637.48</v>
      </c>
      <c r="G47" s="27">
        <f t="shared" si="11"/>
        <v>314799.04</v>
      </c>
      <c r="H47" s="27">
        <f t="shared" si="11"/>
        <v>282196.35</v>
      </c>
      <c r="I47" s="27">
        <f t="shared" si="11"/>
        <v>371259.32</v>
      </c>
      <c r="J47" s="27">
        <f t="shared" si="11"/>
        <v>90060.66</v>
      </c>
      <c r="K47" s="20">
        <f>SUM(B47:J47)</f>
        <v>2541665.83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331133.9</v>
      </c>
      <c r="C53" s="10">
        <f t="shared" si="13"/>
        <v>298094.53</v>
      </c>
      <c r="D53" s="10">
        <f t="shared" si="13"/>
        <v>360113.69</v>
      </c>
      <c r="E53" s="10">
        <f t="shared" si="13"/>
        <v>209370.86</v>
      </c>
      <c r="F53" s="10">
        <f t="shared" si="13"/>
        <v>284637.48</v>
      </c>
      <c r="G53" s="10">
        <f t="shared" si="13"/>
        <v>314799.05</v>
      </c>
      <c r="H53" s="10">
        <f t="shared" si="13"/>
        <v>282196.35</v>
      </c>
      <c r="I53" s="10">
        <f>SUM(I54:I66)</f>
        <v>371259.31</v>
      </c>
      <c r="J53" s="10">
        <f t="shared" si="13"/>
        <v>90060.65</v>
      </c>
      <c r="K53" s="5">
        <f>SUM(K54:K66)</f>
        <v>2541665.82</v>
      </c>
      <c r="L53" s="9"/>
    </row>
    <row r="54" spans="1:11" ht="16.5" customHeight="1">
      <c r="A54" s="7" t="s">
        <v>60</v>
      </c>
      <c r="B54" s="8">
        <v>289146.12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289146.12</v>
      </c>
    </row>
    <row r="55" spans="1:11" ht="16.5" customHeight="1">
      <c r="A55" s="7" t="s">
        <v>61</v>
      </c>
      <c r="B55" s="8">
        <v>41987.78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41987.78</v>
      </c>
    </row>
    <row r="56" spans="1:11" ht="16.5" customHeight="1">
      <c r="A56" s="7" t="s">
        <v>4</v>
      </c>
      <c r="B56" s="6">
        <v>0</v>
      </c>
      <c r="C56" s="8">
        <v>298094.53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298094.53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360113.69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360113.69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209370.86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209370.86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284637.48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284637.48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314799.05</v>
      </c>
      <c r="H60" s="6">
        <v>0</v>
      </c>
      <c r="I60" s="6">
        <v>0</v>
      </c>
      <c r="J60" s="6">
        <v>0</v>
      </c>
      <c r="K60" s="5">
        <f t="shared" si="14"/>
        <v>314799.05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282196.35</v>
      </c>
      <c r="I61" s="6">
        <v>0</v>
      </c>
      <c r="J61" s="6">
        <v>0</v>
      </c>
      <c r="K61" s="5">
        <f t="shared" si="14"/>
        <v>282196.35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127044.94</v>
      </c>
      <c r="J63" s="6">
        <v>0</v>
      </c>
      <c r="K63" s="5">
        <f t="shared" si="14"/>
        <v>127044.94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244214.37</v>
      </c>
      <c r="J64" s="6">
        <v>0</v>
      </c>
      <c r="K64" s="5">
        <f t="shared" si="14"/>
        <v>244214.37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90060.65</v>
      </c>
      <c r="K65" s="5">
        <f t="shared" si="14"/>
        <v>90060.65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2021-04-29T21:05:46Z</dcterms:modified>
  <cp:category/>
  <cp:version/>
  <cp:contentType/>
  <cp:contentStatus/>
</cp:coreProperties>
</file>