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<sst xmlns="http://schemas.openxmlformats.org/spreadsheetml/2006/main" count="75" uniqueCount="74">
  <si>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</si>
  <si>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</si>
  <si>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</si>
  <si>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</si>
  <si>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</si>
  <si>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</si>
  <si>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</si>
  <si>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</si>
  <si>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</si>
  <si>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</si>
  <si>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</si>
  <si>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</si>
  <si>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</si>
  <si>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</si>
  <si>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</si>
  <si>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</si>
  <si>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</si>
  <si>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</si>
  <si>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</si>
  <si>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</si>
  <si>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</si>
  <si>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</si>
  <si>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</si>
  <si>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</si>
  <si>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</si>
  <si>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</si>
  <si>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</si>
  <si>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</si>
  <si>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</si>
  <si>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</si>
  <si>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</si>
  <si>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</si>
  <si>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</si>
  <si>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</si>
  <si>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</si>
  <si>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</si>
  <si>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</si>
  <si>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</si>
  <si>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</si>
  <si>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</si>
  <si>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</si>
  <si>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</si>
  <si>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</si>
  <si>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</si>
  <si>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</si>
  <si>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</si>
  <si>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</si>
  <si>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</si>
  <si>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</si>
  <si>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</si>
  <si>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</si>
  <si>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</si>
  <si>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</si>
  <si>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</si>
  <si>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</si>
  <si>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</si>
  <si>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</si>
  <si>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</si>
  <si>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</si>
  <si>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</si>
  <si>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</si>
  <si>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</si>
  <si>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</si>
  <si>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</si>
  <si>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</si>
  <si>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</si>
  <si>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</si>
  <si>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</si>
  <si>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</si>
  <si>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</si>
  <si>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</si>
  <si>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23/04/21 - VENCIMENTO 30/04/21</t>
  </si>
  <si>
    <t>5.3. Revisão de Remuneração pelo Transporte Coletivo ¹</t>
  </si>
  <si>
    <t>¹ Revisões de mar/21: mensal de passageiros (24.389 passageiros), fator de transição, rede da madrugada, Arla 32, frota parada, ar condicionado e frota não disponibilizada.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</si>
</sst>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213546</v>
      </c>
      <c r="C7" s="47">
        <f t="shared" si="0"/>
        <v>183851</v>
      </c>
      <c r="D7" s="47">
        <f t="shared" si="0"/>
        <v>243505</v>
      </c>
      <c r="E7" s="47">
        <f t="shared" si="0"/>
        <v>125411</v>
      </c>
      <c r="F7" s="47">
        <f t="shared" si="0"/>
        <v>148426</v>
      </c>
      <c r="G7" s="47">
        <f t="shared" si="0"/>
        <v>173801</v>
      </c>
      <c r="H7" s="47">
        <f t="shared" si="0"/>
        <v>196875</v>
      </c>
      <c r="I7" s="47">
        <f t="shared" si="0"/>
        <v>248980</v>
      </c>
      <c r="J7" s="47">
        <f t="shared" si="0"/>
        <v>75462</v>
      </c>
      <c r="K7" s="47">
        <f t="shared" si="0"/>
        <v>1609857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13164</v>
      </c>
      <c r="C8" s="45">
        <f t="shared" si="1"/>
        <v>12918</v>
      </c>
      <c r="D8" s="45">
        <f t="shared" si="1"/>
        <v>13989</v>
      </c>
      <c r="E8" s="45">
        <f t="shared" si="1"/>
        <v>8197</v>
      </c>
      <c r="F8" s="45">
        <f t="shared" si="1"/>
        <v>9640</v>
      </c>
      <c r="G8" s="45">
        <f t="shared" si="1"/>
        <v>6333</v>
      </c>
      <c r="H8" s="45">
        <f t="shared" si="1"/>
        <v>5690</v>
      </c>
      <c r="I8" s="45">
        <f t="shared" si="1"/>
        <v>13304</v>
      </c>
      <c r="J8" s="45">
        <f t="shared" si="1"/>
        <v>2268</v>
      </c>
      <c r="K8" s="38">
        <f>SUM(B8:J8)</f>
        <v>85503</v>
      </c>
      <c r="L8"/>
      <c r="M8"/>
      <c r="N8"/>
    </row>
    <row r="9" spans="1:14" ht="16.5" customHeight="1">
      <c r="A9" s="22" t="s">
        <v>34</v>
      </c>
      <c r="B9" s="45">
        <v>13147</v>
      </c>
      <c r="C9" s="45">
        <v>12914</v>
      </c>
      <c r="D9" s="45">
        <v>13987</v>
      </c>
      <c r="E9" s="45">
        <v>8159</v>
      </c>
      <c r="F9" s="45">
        <v>9636</v>
      </c>
      <c r="G9" s="45">
        <v>6330</v>
      </c>
      <c r="H9" s="45">
        <v>5690</v>
      </c>
      <c r="I9" s="45">
        <v>13290</v>
      </c>
      <c r="J9" s="45">
        <v>2268</v>
      </c>
      <c r="K9" s="38">
        <f>SUM(B9:J9)</f>
        <v>85421</v>
      </c>
      <c r="L9"/>
      <c r="M9"/>
      <c r="N9"/>
    </row>
    <row r="10" spans="1:14" ht="16.5" customHeight="1">
      <c r="A10" s="22" t="s">
        <v>33</v>
      </c>
      <c r="B10" s="45">
        <v>17</v>
      </c>
      <c r="C10" s="45">
        <v>4</v>
      </c>
      <c r="D10" s="45">
        <v>2</v>
      </c>
      <c r="E10" s="45">
        <v>38</v>
      </c>
      <c r="F10" s="45">
        <v>4</v>
      </c>
      <c r="G10" s="45">
        <v>3</v>
      </c>
      <c r="H10" s="45">
        <v>0</v>
      </c>
      <c r="I10" s="45">
        <v>14</v>
      </c>
      <c r="J10" s="45">
        <v>0</v>
      </c>
      <c r="K10" s="38">
        <f>SUM(B10:J10)</f>
        <v>82</v>
      </c>
      <c r="L10"/>
      <c r="M10"/>
      <c r="N10"/>
    </row>
    <row r="11" spans="1:14" ht="16.5" customHeight="1">
      <c r="A11" s="44" t="s">
        <v>32</v>
      </c>
      <c r="B11" s="43">
        <v>200382</v>
      </c>
      <c r="C11" s="43">
        <v>170933</v>
      </c>
      <c r="D11" s="43">
        <v>229516</v>
      </c>
      <c r="E11" s="43">
        <v>117214</v>
      </c>
      <c r="F11" s="43">
        <v>138786</v>
      </c>
      <c r="G11" s="43">
        <v>167468</v>
      </c>
      <c r="H11" s="43">
        <v>191185</v>
      </c>
      <c r="I11" s="43">
        <v>235676</v>
      </c>
      <c r="J11" s="43">
        <v>73194</v>
      </c>
      <c r="K11" s="38">
        <f>SUM(B11:J11)</f>
        <v>1524354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1.719639034440768</v>
      </c>
      <c r="C15" s="39">
        <v>1.7037116946346</v>
      </c>
      <c r="D15" s="39">
        <v>1.383897471996902</v>
      </c>
      <c r="E15" s="39">
        <v>1.834229863782955</v>
      </c>
      <c r="F15" s="39">
        <v>1.556928560723361</v>
      </c>
      <c r="G15" s="39">
        <v>1.459647960521253</v>
      </c>
      <c r="H15" s="39">
        <v>1.43298100989982</v>
      </c>
      <c r="I15" s="39">
        <v>1.512627607725119</v>
      </c>
      <c r="J15" s="39">
        <v>1.662441686031476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1265880.92</v>
      </c>
      <c r="C17" s="36">
        <f aca="true" t="shared" si="2" ref="C17:J17">C18+C19+C20+C21+C22+C23+C24</f>
        <v>1179822.0599999998</v>
      </c>
      <c r="D17" s="36">
        <f t="shared" si="2"/>
        <v>1396287.2</v>
      </c>
      <c r="E17" s="36">
        <f t="shared" si="2"/>
        <v>840887.9000000001</v>
      </c>
      <c r="F17" s="36">
        <f t="shared" si="2"/>
        <v>890213.34</v>
      </c>
      <c r="G17" s="36">
        <f t="shared" si="2"/>
        <v>984184.8099999999</v>
      </c>
      <c r="H17" s="36">
        <f t="shared" si="2"/>
        <v>872629.0800000001</v>
      </c>
      <c r="I17" s="36">
        <f t="shared" si="2"/>
        <v>1197229.42</v>
      </c>
      <c r="J17" s="36">
        <f t="shared" si="2"/>
        <v>439654.7</v>
      </c>
      <c r="K17" s="36">
        <f aca="true" t="shared" si="3" ref="K17:K24">SUM(B17:J17)</f>
        <v>9066789.43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716788.5</v>
      </c>
      <c r="C18" s="30">
        <f t="shared" si="4"/>
        <v>677417.39</v>
      </c>
      <c r="D18" s="30">
        <f t="shared" si="4"/>
        <v>993865.66</v>
      </c>
      <c r="E18" s="30">
        <f t="shared" si="4"/>
        <v>445635.45</v>
      </c>
      <c r="F18" s="30">
        <f t="shared" si="4"/>
        <v>557755.22</v>
      </c>
      <c r="G18" s="30">
        <f t="shared" si="4"/>
        <v>660356.9</v>
      </c>
      <c r="H18" s="30">
        <f t="shared" si="4"/>
        <v>596275.31</v>
      </c>
      <c r="I18" s="30">
        <f t="shared" si="4"/>
        <v>761206.55</v>
      </c>
      <c r="J18" s="30">
        <f t="shared" si="4"/>
        <v>261392.82</v>
      </c>
      <c r="K18" s="30">
        <f t="shared" si="3"/>
        <v>5670693.800000001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515828.98</v>
      </c>
      <c r="C19" s="30">
        <f t="shared" si="5"/>
        <v>476706.54</v>
      </c>
      <c r="D19" s="30">
        <f t="shared" si="5"/>
        <v>381542.51</v>
      </c>
      <c r="E19" s="30">
        <f t="shared" si="5"/>
        <v>371762.4</v>
      </c>
      <c r="F19" s="30">
        <f t="shared" si="5"/>
        <v>310629.81</v>
      </c>
      <c r="G19" s="30">
        <f t="shared" si="5"/>
        <v>303531.7</v>
      </c>
      <c r="H19" s="30">
        <f t="shared" si="5"/>
        <v>258175.89</v>
      </c>
      <c r="I19" s="30">
        <f t="shared" si="5"/>
        <v>390215.49</v>
      </c>
      <c r="J19" s="30">
        <f t="shared" si="5"/>
        <v>173157.5</v>
      </c>
      <c r="K19" s="30">
        <f t="shared" si="3"/>
        <v>3181550.8200000003</v>
      </c>
      <c r="L19"/>
      <c r="M19"/>
      <c r="N19"/>
    </row>
    <row r="20" spans="1:14" ht="16.5" customHeight="1">
      <c r="A20" s="18" t="s">
        <v>27</v>
      </c>
      <c r="B20" s="30">
        <v>31877.5</v>
      </c>
      <c r="C20" s="30">
        <v>22926.25</v>
      </c>
      <c r="D20" s="30">
        <v>21454.27</v>
      </c>
      <c r="E20" s="30">
        <v>20718.17</v>
      </c>
      <c r="F20" s="30">
        <v>20442.37</v>
      </c>
      <c r="G20" s="30">
        <v>19222.57</v>
      </c>
      <c r="H20" s="30">
        <v>23719.2</v>
      </c>
      <c r="I20" s="30">
        <v>43035.5</v>
      </c>
      <c r="J20" s="30">
        <v>11088.27</v>
      </c>
      <c r="K20" s="30">
        <f t="shared" si="3"/>
        <v>214484.1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-312.3</v>
      </c>
      <c r="H23" s="30">
        <v>0</v>
      </c>
      <c r="I23" s="30">
        <v>0</v>
      </c>
      <c r="J23" s="30">
        <v>0</v>
      </c>
      <c r="K23" s="30">
        <f t="shared" si="3"/>
        <v>-312.3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136822.88</v>
      </c>
      <c r="C27" s="30">
        <f t="shared" si="6"/>
        <v>45493.83000000001</v>
      </c>
      <c r="D27" s="30">
        <f t="shared" si="6"/>
        <v>173746.31999999998</v>
      </c>
      <c r="E27" s="30">
        <f t="shared" si="6"/>
        <v>214886.72</v>
      </c>
      <c r="F27" s="30">
        <f t="shared" si="6"/>
        <v>70202.04000000001</v>
      </c>
      <c r="G27" s="30">
        <f t="shared" si="6"/>
        <v>39470.19</v>
      </c>
      <c r="H27" s="30">
        <f t="shared" si="6"/>
        <v>54778.18999999999</v>
      </c>
      <c r="I27" s="30">
        <f t="shared" si="6"/>
        <v>10375.130000000005</v>
      </c>
      <c r="J27" s="30">
        <f t="shared" si="6"/>
        <v>19467.789999999997</v>
      </c>
      <c r="K27" s="30">
        <f aca="true" t="shared" si="7" ref="K27:K35">SUM(B27:J27)</f>
        <v>765243.09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-84702.52</v>
      </c>
      <c r="C28" s="30">
        <f t="shared" si="8"/>
        <v>-61273.549999999996</v>
      </c>
      <c r="D28" s="30">
        <f t="shared" si="8"/>
        <v>-73806.26000000001</v>
      </c>
      <c r="E28" s="30">
        <f t="shared" si="8"/>
        <v>-80777.15</v>
      </c>
      <c r="F28" s="30">
        <f t="shared" si="8"/>
        <v>-42398.4</v>
      </c>
      <c r="G28" s="30">
        <f t="shared" si="8"/>
        <v>-77174.3</v>
      </c>
      <c r="H28" s="30">
        <f t="shared" si="8"/>
        <v>-35476.240000000005</v>
      </c>
      <c r="I28" s="30">
        <f t="shared" si="8"/>
        <v>-74768.62</v>
      </c>
      <c r="J28" s="30">
        <f t="shared" si="8"/>
        <v>-15005.54</v>
      </c>
      <c r="K28" s="30">
        <f t="shared" si="7"/>
        <v>-545382.5800000001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-57846.8</v>
      </c>
      <c r="C29" s="30">
        <f aca="true" t="shared" si="9" ref="C29:J29">-ROUND((C9)*$E$3,2)</f>
        <v>-56821.6</v>
      </c>
      <c r="D29" s="30">
        <f t="shared" si="9"/>
        <v>-61542.8</v>
      </c>
      <c r="E29" s="30">
        <f t="shared" si="9"/>
        <v>-35899.6</v>
      </c>
      <c r="F29" s="30">
        <f t="shared" si="9"/>
        <v>-42398.4</v>
      </c>
      <c r="G29" s="30">
        <f t="shared" si="9"/>
        <v>-27852</v>
      </c>
      <c r="H29" s="30">
        <f t="shared" si="9"/>
        <v>-25036</v>
      </c>
      <c r="I29" s="30">
        <f t="shared" si="9"/>
        <v>-58476</v>
      </c>
      <c r="J29" s="30">
        <f t="shared" si="9"/>
        <v>-9979.2</v>
      </c>
      <c r="K29" s="30">
        <f t="shared" si="7"/>
        <v>-375852.4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-985.6</v>
      </c>
      <c r="C31" s="30">
        <v>-277.2</v>
      </c>
      <c r="D31" s="30">
        <v>-400.4</v>
      </c>
      <c r="E31" s="30">
        <v>-431.2</v>
      </c>
      <c r="F31" s="26">
        <v>0</v>
      </c>
      <c r="G31" s="30">
        <v>-431.2</v>
      </c>
      <c r="H31" s="30">
        <v>-115.83</v>
      </c>
      <c r="I31" s="30">
        <v>-180.76</v>
      </c>
      <c r="J31" s="30">
        <v>-55.77</v>
      </c>
      <c r="K31" s="30">
        <f t="shared" si="7"/>
        <v>-2877.9599999999996</v>
      </c>
      <c r="L31"/>
      <c r="M31"/>
      <c r="N31"/>
    </row>
    <row r="32" spans="1:14" ht="16.5" customHeight="1">
      <c r="A32" s="25" t="s">
        <v>20</v>
      </c>
      <c r="B32" s="30">
        <v>-25870.12</v>
      </c>
      <c r="C32" s="30">
        <v>-4174.75</v>
      </c>
      <c r="D32" s="30">
        <v>-11863.06</v>
      </c>
      <c r="E32" s="30">
        <v>-44446.35</v>
      </c>
      <c r="F32" s="26">
        <v>0</v>
      </c>
      <c r="G32" s="30">
        <v>-48891.1</v>
      </c>
      <c r="H32" s="30">
        <v>-10324.41</v>
      </c>
      <c r="I32" s="30">
        <v>-16111.86</v>
      </c>
      <c r="J32" s="30">
        <v>-4970.57</v>
      </c>
      <c r="K32" s="30">
        <f t="shared" si="7"/>
        <v>-166652.22000000003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221525.4</v>
      </c>
      <c r="C45" s="27">
        <v>106767.38</v>
      </c>
      <c r="D45" s="27">
        <v>266665.74</v>
      </c>
      <c r="E45" s="27">
        <v>295663.87</v>
      </c>
      <c r="F45" s="27">
        <v>112600.44</v>
      </c>
      <c r="G45" s="27">
        <v>116644.49</v>
      </c>
      <c r="H45" s="27">
        <v>90254.43</v>
      </c>
      <c r="I45" s="27">
        <v>85143.75</v>
      </c>
      <c r="J45" s="27">
        <v>40006.49</v>
      </c>
      <c r="K45" s="27">
        <f>SUM(B45:J45)</f>
        <v>1335271.99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1402703.7999999998</v>
      </c>
      <c r="C47" s="27">
        <f aca="true" t="shared" si="11" ref="C47:J47">IF(C17+C27+C48&lt;0,0,C17+C27+C48)</f>
        <v>1225315.89</v>
      </c>
      <c r="D47" s="27">
        <f t="shared" si="11"/>
        <v>1570033.52</v>
      </c>
      <c r="E47" s="27">
        <f t="shared" si="11"/>
        <v>1055774.62</v>
      </c>
      <c r="F47" s="27">
        <f t="shared" si="11"/>
        <v>960415.38</v>
      </c>
      <c r="G47" s="27">
        <f t="shared" si="11"/>
        <v>1023655</v>
      </c>
      <c r="H47" s="27">
        <f t="shared" si="11"/>
        <v>927407.27</v>
      </c>
      <c r="I47" s="27">
        <f t="shared" si="11"/>
        <v>1207604.5499999998</v>
      </c>
      <c r="J47" s="27">
        <f t="shared" si="11"/>
        <v>459122.49</v>
      </c>
      <c r="K47" s="20">
        <f>SUM(B47:J47)</f>
        <v>9832032.519999998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1402703.81</v>
      </c>
      <c r="C53" s="10">
        <f t="shared" si="13"/>
        <v>1225315.89</v>
      </c>
      <c r="D53" s="10">
        <f t="shared" si="13"/>
        <v>1570033.52</v>
      </c>
      <c r="E53" s="10">
        <f t="shared" si="13"/>
        <v>1055774.62</v>
      </c>
      <c r="F53" s="10">
        <f t="shared" si="13"/>
        <v>960415.38</v>
      </c>
      <c r="G53" s="10">
        <f t="shared" si="13"/>
        <v>1023655</v>
      </c>
      <c r="H53" s="10">
        <f t="shared" si="13"/>
        <v>927407.27</v>
      </c>
      <c r="I53" s="10">
        <f>SUM(I54:I66)</f>
        <v>1207604.56</v>
      </c>
      <c r="J53" s="10">
        <f t="shared" si="13"/>
        <v>459122.49</v>
      </c>
      <c r="K53" s="5">
        <f>SUM(K54:K66)</f>
        <v>9832032.54</v>
      </c>
      <c r="L53" s="9"/>
    </row>
    <row r="54" spans="1:11" ht="16.5" customHeight="1">
      <c r="A54" s="7" t="s">
        <v>59</v>
      </c>
      <c r="B54" s="8">
        <v>1237955.02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1237955.02</v>
      </c>
    </row>
    <row r="55" spans="1:11" ht="16.5" customHeight="1">
      <c r="A55" s="7" t="s">
        <v>60</v>
      </c>
      <c r="B55" s="8">
        <v>164748.79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164748.79</v>
      </c>
    </row>
    <row r="56" spans="1:11" ht="16.5" customHeight="1">
      <c r="A56" s="7" t="s">
        <v>4</v>
      </c>
      <c r="B56" s="6">
        <v>0</v>
      </c>
      <c r="C56" s="8">
        <v>1225315.89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1225315.89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1570033.52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1570033.52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1055774.62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1055774.62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960415.38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960415.38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1023655</v>
      </c>
      <c r="H60" s="6">
        <v>0</v>
      </c>
      <c r="I60" s="6">
        <v>0</v>
      </c>
      <c r="J60" s="6">
        <v>0</v>
      </c>
      <c r="K60" s="5">
        <f t="shared" si="14"/>
        <v>1023655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927407.27</v>
      </c>
      <c r="I61" s="6">
        <v>0</v>
      </c>
      <c r="J61" s="6">
        <v>0</v>
      </c>
      <c r="K61" s="5">
        <f t="shared" si="14"/>
        <v>927407.27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455369.77999999997</v>
      </c>
      <c r="J63" s="6">
        <v>0</v>
      </c>
      <c r="K63" s="5">
        <f t="shared" si="14"/>
        <v>455369.77999999997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752234.78</v>
      </c>
      <c r="J64" s="6">
        <v>0</v>
      </c>
      <c r="K64" s="5">
        <f t="shared" si="14"/>
        <v>752234.78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459122.49</v>
      </c>
      <c r="K65" s="5">
        <f t="shared" si="14"/>
        <v>459122.49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2021-04-29T21:01:49Z</dcterms:modified>
  <cp:category/>
  <cp:version/>
  <cp:contentType/>
  <cp:contentStatus/>
</cp:coreProperties>
</file>