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<sst xmlns="http://schemas.openxmlformats.org/spreadsheetml/2006/main" count="74" uniqueCount="73">
  <si>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</si>
  <si>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</si>
  <si>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</si>
  <si>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</si>
  <si>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</si>
  <si>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</si>
  <si>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</si>
  <si>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</si>
  <si>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</si>
  <si>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</si>
  <si>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</si>
  <si>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</si>
  <si>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</si>
  <si>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</si>
  <si>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</si>
  <si>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</si>
  <si>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</si>
  <si>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</si>
  <si>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</si>
  <si>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</si>
  <si>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</si>
  <si>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</si>
  <si>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</si>
  <si>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</si>
  <si>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</si>
  <si>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</si>
  <si>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</si>
  <si>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</si>
  <si>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</si>
  <si>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</si>
  <si>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</si>
  <si>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</si>
  <si>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</si>
  <si>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</si>
  <si>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</si>
  <si>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</si>
  <si>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</si>
  <si>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</si>
  <si>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</si>
  <si>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</si>
  <si>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</si>
  <si>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</si>
  <si>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</si>
  <si>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</si>
  <si>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</si>
  <si>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</si>
  <si>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</si>
  <si>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</si>
  <si>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</si>
  <si>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</si>
  <si>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</si>
  <si>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</si>
  <si>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</si>
  <si>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</si>
  <si>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</si>
  <si>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</si>
  <si>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</si>
  <si>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</si>
  <si>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</si>
  <si>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</si>
  <si>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</si>
  <si>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</si>
  <si>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</si>
  <si>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</si>
  <si>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</si>
  <si>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</si>
  <si>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</si>
  <si>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</si>
  <si>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</si>
  <si>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</si>
  <si>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</si>
  <si>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</si>
  <si>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18/04/21 - VENCIMENTO 26/04/21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</si>
</sst>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53442</v>
      </c>
      <c r="C7" s="47">
        <f t="shared" si="0"/>
        <v>42453</v>
      </c>
      <c r="D7" s="47">
        <f t="shared" si="0"/>
        <v>64042</v>
      </c>
      <c r="E7" s="47">
        <f t="shared" si="0"/>
        <v>30857</v>
      </c>
      <c r="F7" s="47">
        <f t="shared" si="0"/>
        <v>43558</v>
      </c>
      <c r="G7" s="47">
        <f t="shared" si="0"/>
        <v>49758</v>
      </c>
      <c r="H7" s="47">
        <f t="shared" si="0"/>
        <v>59990</v>
      </c>
      <c r="I7" s="47">
        <f t="shared" si="0"/>
        <v>69674</v>
      </c>
      <c r="J7" s="47">
        <f t="shared" si="0"/>
        <v>15501</v>
      </c>
      <c r="K7" s="47">
        <f t="shared" si="0"/>
        <v>429275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3889</v>
      </c>
      <c r="C8" s="45">
        <f t="shared" si="1"/>
        <v>3887</v>
      </c>
      <c r="D8" s="45">
        <f t="shared" si="1"/>
        <v>4904</v>
      </c>
      <c r="E8" s="45">
        <f t="shared" si="1"/>
        <v>2580</v>
      </c>
      <c r="F8" s="45">
        <f t="shared" si="1"/>
        <v>2968</v>
      </c>
      <c r="G8" s="45">
        <f t="shared" si="1"/>
        <v>2275</v>
      </c>
      <c r="H8" s="45">
        <f t="shared" si="1"/>
        <v>2473</v>
      </c>
      <c r="I8" s="45">
        <f t="shared" si="1"/>
        <v>4203</v>
      </c>
      <c r="J8" s="45">
        <f t="shared" si="1"/>
        <v>430</v>
      </c>
      <c r="K8" s="38">
        <f>SUM(B8:J8)</f>
        <v>27609</v>
      </c>
      <c r="L8"/>
      <c r="M8"/>
      <c r="N8"/>
    </row>
    <row r="9" spans="1:14" ht="16.5" customHeight="1">
      <c r="A9" s="22" t="s">
        <v>35</v>
      </c>
      <c r="B9" s="45">
        <v>3884</v>
      </c>
      <c r="C9" s="45">
        <v>3887</v>
      </c>
      <c r="D9" s="45">
        <v>4903</v>
      </c>
      <c r="E9" s="45">
        <v>2573</v>
      </c>
      <c r="F9" s="45">
        <v>2967</v>
      </c>
      <c r="G9" s="45">
        <v>2274</v>
      </c>
      <c r="H9" s="45">
        <v>2473</v>
      </c>
      <c r="I9" s="45">
        <v>4196</v>
      </c>
      <c r="J9" s="45">
        <v>430</v>
      </c>
      <c r="K9" s="38">
        <f>SUM(B9:J9)</f>
        <v>27587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0</v>
      </c>
      <c r="D10" s="45">
        <v>1</v>
      </c>
      <c r="E10" s="45">
        <v>7</v>
      </c>
      <c r="F10" s="45">
        <v>1</v>
      </c>
      <c r="G10" s="45">
        <v>1</v>
      </c>
      <c r="H10" s="45">
        <v>0</v>
      </c>
      <c r="I10" s="45">
        <v>7</v>
      </c>
      <c r="J10" s="45">
        <v>0</v>
      </c>
      <c r="K10" s="38">
        <f>SUM(B10:J10)</f>
        <v>22</v>
      </c>
      <c r="L10"/>
      <c r="M10"/>
      <c r="N10"/>
    </row>
    <row r="11" spans="1:14" ht="16.5" customHeight="1">
      <c r="A11" s="44" t="s">
        <v>33</v>
      </c>
      <c r="B11" s="43">
        <v>49553</v>
      </c>
      <c r="C11" s="43">
        <v>38566</v>
      </c>
      <c r="D11" s="43">
        <v>59138</v>
      </c>
      <c r="E11" s="43">
        <v>28277</v>
      </c>
      <c r="F11" s="43">
        <v>40590</v>
      </c>
      <c r="G11" s="43">
        <v>47483</v>
      </c>
      <c r="H11" s="43">
        <v>57517</v>
      </c>
      <c r="I11" s="43">
        <v>65471</v>
      </c>
      <c r="J11" s="43">
        <v>15071</v>
      </c>
      <c r="K11" s="38">
        <f>SUM(B11:J11)</f>
        <v>401666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1.759043726579549</v>
      </c>
      <c r="C15" s="39">
        <v>1.844451617560199</v>
      </c>
      <c r="D15" s="39">
        <v>1.434312814648148</v>
      </c>
      <c r="E15" s="39">
        <v>1.843830116614555</v>
      </c>
      <c r="F15" s="39">
        <v>1.646535584498711</v>
      </c>
      <c r="G15" s="39">
        <v>1.557813914751927</v>
      </c>
      <c r="H15" s="39">
        <v>1.515225769158143</v>
      </c>
      <c r="I15" s="39">
        <v>1.629691677538928</v>
      </c>
      <c r="J15" s="39">
        <v>1.778929601920676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330064.42000000004</v>
      </c>
      <c r="C17" s="36">
        <f aca="true" t="shared" si="2" ref="C17:J17">C18+C19+C20+C21+C22+C23+C24</f>
        <v>306625.38</v>
      </c>
      <c r="D17" s="36">
        <f t="shared" si="2"/>
        <v>386717.69</v>
      </c>
      <c r="E17" s="36">
        <f t="shared" si="2"/>
        <v>216150.13999999998</v>
      </c>
      <c r="F17" s="36">
        <f t="shared" si="2"/>
        <v>282242.23000000004</v>
      </c>
      <c r="G17" s="36">
        <f t="shared" si="2"/>
        <v>302351.13</v>
      </c>
      <c r="H17" s="36">
        <f t="shared" si="2"/>
        <v>283338.41</v>
      </c>
      <c r="I17" s="36">
        <f t="shared" si="2"/>
        <v>372269.84</v>
      </c>
      <c r="J17" s="36">
        <f t="shared" si="2"/>
        <v>95015.04000000001</v>
      </c>
      <c r="K17" s="36">
        <f aca="true" t="shared" si="3" ref="K17:K24">SUM(B17:J17)</f>
        <v>2574774.28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179383.42</v>
      </c>
      <c r="C18" s="30">
        <f t="shared" si="4"/>
        <v>156422.32</v>
      </c>
      <c r="D18" s="30">
        <f t="shared" si="4"/>
        <v>261387.42</v>
      </c>
      <c r="E18" s="30">
        <f t="shared" si="4"/>
        <v>109647.26</v>
      </c>
      <c r="F18" s="30">
        <f t="shared" si="4"/>
        <v>163682.25</v>
      </c>
      <c r="G18" s="30">
        <f t="shared" si="4"/>
        <v>189055.52</v>
      </c>
      <c r="H18" s="30">
        <f t="shared" si="4"/>
        <v>181691.71</v>
      </c>
      <c r="I18" s="30">
        <f t="shared" si="4"/>
        <v>213014.32</v>
      </c>
      <c r="J18" s="30">
        <f t="shared" si="4"/>
        <v>53693.91</v>
      </c>
      <c r="K18" s="30">
        <f t="shared" si="3"/>
        <v>1507978.13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136159.86</v>
      </c>
      <c r="C19" s="30">
        <f t="shared" si="5"/>
        <v>132091.08</v>
      </c>
      <c r="D19" s="30">
        <f t="shared" si="5"/>
        <v>113523.91</v>
      </c>
      <c r="E19" s="30">
        <f t="shared" si="5"/>
        <v>92523.66</v>
      </c>
      <c r="F19" s="30">
        <f t="shared" si="5"/>
        <v>105826.4</v>
      </c>
      <c r="G19" s="30">
        <f t="shared" si="5"/>
        <v>105457.8</v>
      </c>
      <c r="H19" s="30">
        <f t="shared" si="5"/>
        <v>93612.25</v>
      </c>
      <c r="I19" s="30">
        <f t="shared" si="5"/>
        <v>134133.34</v>
      </c>
      <c r="J19" s="30">
        <f t="shared" si="5"/>
        <v>41823.78</v>
      </c>
      <c r="K19" s="30">
        <f t="shared" si="3"/>
        <v>955152.0800000001</v>
      </c>
      <c r="L19"/>
      <c r="M19"/>
      <c r="N19"/>
    </row>
    <row r="20" spans="1:14" ht="16.5" customHeight="1">
      <c r="A20" s="18" t="s">
        <v>28</v>
      </c>
      <c r="B20" s="30">
        <v>13135.2</v>
      </c>
      <c r="C20" s="30">
        <v>15340.1</v>
      </c>
      <c r="D20" s="30">
        <v>12381.6</v>
      </c>
      <c r="E20" s="30">
        <v>11207.34</v>
      </c>
      <c r="F20" s="30">
        <v>11347.64</v>
      </c>
      <c r="G20" s="30">
        <v>7076.47</v>
      </c>
      <c r="H20" s="30">
        <v>13575.77</v>
      </c>
      <c r="I20" s="30">
        <v>22350.3</v>
      </c>
      <c r="J20" s="30">
        <v>5481.24</v>
      </c>
      <c r="K20" s="30">
        <f t="shared" si="3"/>
        <v>111895.66000000002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-624.6</v>
      </c>
      <c r="H23" s="30">
        <v>0</v>
      </c>
      <c r="I23" s="30">
        <v>0</v>
      </c>
      <c r="J23" s="30">
        <v>0</v>
      </c>
      <c r="K23" s="30">
        <f t="shared" si="3"/>
        <v>-624.6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-17089.6</v>
      </c>
      <c r="C27" s="30">
        <f t="shared" si="6"/>
        <v>-17102.8</v>
      </c>
      <c r="D27" s="30">
        <f t="shared" si="6"/>
        <v>-40686.36</v>
      </c>
      <c r="E27" s="30">
        <f t="shared" si="6"/>
        <v>-11321.2</v>
      </c>
      <c r="F27" s="30">
        <f t="shared" si="6"/>
        <v>-13054.8</v>
      </c>
      <c r="G27" s="30">
        <f t="shared" si="6"/>
        <v>-10005.6</v>
      </c>
      <c r="H27" s="30">
        <f t="shared" si="6"/>
        <v>-10881.2</v>
      </c>
      <c r="I27" s="30">
        <f t="shared" si="6"/>
        <v>-18462.4</v>
      </c>
      <c r="J27" s="30">
        <f t="shared" si="6"/>
        <v>-7425.16</v>
      </c>
      <c r="K27" s="30">
        <f aca="true" t="shared" si="7" ref="K27:K35">SUM(B27:J27)</f>
        <v>-146029.12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-17089.6</v>
      </c>
      <c r="C28" s="30">
        <f t="shared" si="8"/>
        <v>-17102.8</v>
      </c>
      <c r="D28" s="30">
        <f t="shared" si="8"/>
        <v>-21573.2</v>
      </c>
      <c r="E28" s="30">
        <f t="shared" si="8"/>
        <v>-11321.2</v>
      </c>
      <c r="F28" s="30">
        <f t="shared" si="8"/>
        <v>-13054.8</v>
      </c>
      <c r="G28" s="30">
        <f t="shared" si="8"/>
        <v>-10005.6</v>
      </c>
      <c r="H28" s="30">
        <f t="shared" si="8"/>
        <v>-10881.2</v>
      </c>
      <c r="I28" s="30">
        <f t="shared" si="8"/>
        <v>-18462.4</v>
      </c>
      <c r="J28" s="30">
        <f t="shared" si="8"/>
        <v>-1892</v>
      </c>
      <c r="K28" s="30">
        <f t="shared" si="7"/>
        <v>-121382.79999999999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-17089.6</v>
      </c>
      <c r="C29" s="30">
        <f aca="true" t="shared" si="9" ref="C29:J29">-ROUND((C9)*$E$3,2)</f>
        <v>-17102.8</v>
      </c>
      <c r="D29" s="30">
        <f t="shared" si="9"/>
        <v>-21573.2</v>
      </c>
      <c r="E29" s="30">
        <f t="shared" si="9"/>
        <v>-11321.2</v>
      </c>
      <c r="F29" s="30">
        <f t="shared" si="9"/>
        <v>-13054.8</v>
      </c>
      <c r="G29" s="30">
        <f t="shared" si="9"/>
        <v>-10005.6</v>
      </c>
      <c r="H29" s="30">
        <f t="shared" si="9"/>
        <v>-10881.2</v>
      </c>
      <c r="I29" s="30">
        <f t="shared" si="9"/>
        <v>-18462.4</v>
      </c>
      <c r="J29" s="30">
        <f t="shared" si="9"/>
        <v>-1892</v>
      </c>
      <c r="K29" s="30">
        <f t="shared" si="7"/>
        <v>-121382.79999999999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312974.82000000007</v>
      </c>
      <c r="C47" s="27">
        <f aca="true" t="shared" si="11" ref="C47:J47">IF(C17+C27+C48&lt;0,0,C17+C27+C48)</f>
        <v>289522.58</v>
      </c>
      <c r="D47" s="27">
        <f t="shared" si="11"/>
        <v>346031.33</v>
      </c>
      <c r="E47" s="27">
        <f t="shared" si="11"/>
        <v>204828.93999999997</v>
      </c>
      <c r="F47" s="27">
        <f t="shared" si="11"/>
        <v>269187.43000000005</v>
      </c>
      <c r="G47" s="27">
        <f t="shared" si="11"/>
        <v>292345.53</v>
      </c>
      <c r="H47" s="27">
        <f t="shared" si="11"/>
        <v>272457.20999999996</v>
      </c>
      <c r="I47" s="27">
        <f t="shared" si="11"/>
        <v>353807.44</v>
      </c>
      <c r="J47" s="27">
        <f t="shared" si="11"/>
        <v>87589.88</v>
      </c>
      <c r="K47" s="20">
        <f>SUM(B47:J47)</f>
        <v>2428745.16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312974.81</v>
      </c>
      <c r="C53" s="10">
        <f t="shared" si="13"/>
        <v>289522.59</v>
      </c>
      <c r="D53" s="10">
        <f t="shared" si="13"/>
        <v>346031.32</v>
      </c>
      <c r="E53" s="10">
        <f t="shared" si="13"/>
        <v>204828.95</v>
      </c>
      <c r="F53" s="10">
        <f t="shared" si="13"/>
        <v>269187.43</v>
      </c>
      <c r="G53" s="10">
        <f t="shared" si="13"/>
        <v>292345.53</v>
      </c>
      <c r="H53" s="10">
        <f t="shared" si="13"/>
        <v>272457.22</v>
      </c>
      <c r="I53" s="10">
        <f>SUM(I54:I66)</f>
        <v>353807.45</v>
      </c>
      <c r="J53" s="10">
        <f t="shared" si="13"/>
        <v>87589.88</v>
      </c>
      <c r="K53" s="5">
        <f>SUM(K54:K66)</f>
        <v>2428745.1799999997</v>
      </c>
      <c r="L53" s="9"/>
    </row>
    <row r="54" spans="1:11" ht="16.5" customHeight="1">
      <c r="A54" s="7" t="s">
        <v>60</v>
      </c>
      <c r="B54" s="8">
        <v>273477.39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273477.39</v>
      </c>
    </row>
    <row r="55" spans="1:11" ht="16.5" customHeight="1">
      <c r="A55" s="7" t="s">
        <v>61</v>
      </c>
      <c r="B55" s="8">
        <v>39497.42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39497.42</v>
      </c>
    </row>
    <row r="56" spans="1:11" ht="16.5" customHeight="1">
      <c r="A56" s="7" t="s">
        <v>4</v>
      </c>
      <c r="B56" s="6">
        <v>0</v>
      </c>
      <c r="C56" s="8">
        <v>289522.59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289522.59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346031.32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346031.32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204828.95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204828.95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269187.43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269187.43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292345.53</v>
      </c>
      <c r="H60" s="6">
        <v>0</v>
      </c>
      <c r="I60" s="6">
        <v>0</v>
      </c>
      <c r="J60" s="6">
        <v>0</v>
      </c>
      <c r="K60" s="5">
        <f t="shared" si="14"/>
        <v>292345.53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272457.22</v>
      </c>
      <c r="I61" s="6">
        <v>0</v>
      </c>
      <c r="J61" s="6">
        <v>0</v>
      </c>
      <c r="K61" s="5">
        <f t="shared" si="14"/>
        <v>272457.22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123655.7</v>
      </c>
      <c r="J63" s="6">
        <v>0</v>
      </c>
      <c r="K63" s="5">
        <f t="shared" si="14"/>
        <v>123655.7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230151.75</v>
      </c>
      <c r="J64" s="6">
        <v>0</v>
      </c>
      <c r="K64" s="5">
        <f t="shared" si="14"/>
        <v>230151.75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87589.88</v>
      </c>
      <c r="K65" s="5">
        <f t="shared" si="14"/>
        <v>87589.88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2021-04-23T18:05:49Z</dcterms:modified>
  <cp:category/>
  <cp:version/>
  <cp:contentType/>
  <cp:contentStatus/>
</cp:coreProperties>
</file>