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<sst xmlns="http://schemas.openxmlformats.org/spreadsheetml/2006/main" count="74" uniqueCount="73">
  <si>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</si>
  <si>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</si>
  <si>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</si>
  <si>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</si>
  <si>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</si>
  <si>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</si>
  <si>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</si>
  <si>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</si>
  <si>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</si>
  <si>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</si>
  <si>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</si>
  <si>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</si>
  <si>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</si>
  <si>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</si>
  <si>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</si>
  <si>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</si>
  <si>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</si>
  <si>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</si>
  <si>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</si>
  <si>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</si>
  <si>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</si>
  <si>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</si>
  <si>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</si>
  <si>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</si>
  <si>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</si>
  <si>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</si>
  <si>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</si>
  <si>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</si>
  <si>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</si>
  <si>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</si>
  <si>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</si>
  <si>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</si>
  <si>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</si>
  <si>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</si>
  <si>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</si>
  <si>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</si>
  <si>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</si>
  <si>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</si>
  <si>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</si>
  <si>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</si>
  <si>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</si>
  <si>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</si>
  <si>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</si>
  <si>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</si>
  <si>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</si>
  <si>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</si>
  <si>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</si>
  <si>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</si>
  <si>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</si>
  <si>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</si>
  <si>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</si>
  <si>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</si>
  <si>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</si>
  <si>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</si>
  <si>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</si>
  <si>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</si>
  <si>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</si>
  <si>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</si>
  <si>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</si>
  <si>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</si>
  <si>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</si>
  <si>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</si>
  <si>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</si>
  <si>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</si>
  <si>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</si>
  <si>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</si>
  <si>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</si>
  <si>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</si>
  <si>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</si>
  <si>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</si>
  <si>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</si>
  <si>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</si>
  <si>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11/04/21 - VENCIMENTO 16/04/21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</si>
</sst>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50031</v>
      </c>
      <c r="C7" s="47">
        <f t="shared" si="0"/>
        <v>39656</v>
      </c>
      <c r="D7" s="47">
        <f t="shared" si="0"/>
        <v>59317</v>
      </c>
      <c r="E7" s="47">
        <f t="shared" si="0"/>
        <v>28716</v>
      </c>
      <c r="F7" s="47">
        <f t="shared" si="0"/>
        <v>41708</v>
      </c>
      <c r="G7" s="47">
        <f t="shared" si="0"/>
        <v>47085</v>
      </c>
      <c r="H7" s="47">
        <f t="shared" si="0"/>
        <v>55883</v>
      </c>
      <c r="I7" s="47">
        <f t="shared" si="0"/>
        <v>65149</v>
      </c>
      <c r="J7" s="47">
        <f t="shared" si="0"/>
        <v>14181</v>
      </c>
      <c r="K7" s="47">
        <f t="shared" si="0"/>
        <v>401726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3701</v>
      </c>
      <c r="C8" s="45">
        <f t="shared" si="1"/>
        <v>3724</v>
      </c>
      <c r="D8" s="45">
        <f t="shared" si="1"/>
        <v>4817</v>
      </c>
      <c r="E8" s="45">
        <f t="shared" si="1"/>
        <v>2449</v>
      </c>
      <c r="F8" s="45">
        <f t="shared" si="1"/>
        <v>3141</v>
      </c>
      <c r="G8" s="45">
        <f t="shared" si="1"/>
        <v>2258</v>
      </c>
      <c r="H8" s="45">
        <f t="shared" si="1"/>
        <v>2360</v>
      </c>
      <c r="I8" s="45">
        <f t="shared" si="1"/>
        <v>4002</v>
      </c>
      <c r="J8" s="45">
        <f t="shared" si="1"/>
        <v>388</v>
      </c>
      <c r="K8" s="38">
        <f>SUM(B8:J8)</f>
        <v>26840</v>
      </c>
      <c r="L8"/>
      <c r="M8"/>
      <c r="N8"/>
    </row>
    <row r="9" spans="1:14" ht="16.5" customHeight="1">
      <c r="A9" s="22" t="s">
        <v>35</v>
      </c>
      <c r="B9" s="45">
        <v>3698</v>
      </c>
      <c r="C9" s="45">
        <v>3723</v>
      </c>
      <c r="D9" s="45">
        <v>4817</v>
      </c>
      <c r="E9" s="45">
        <v>2447</v>
      </c>
      <c r="F9" s="45">
        <v>3137</v>
      </c>
      <c r="G9" s="45">
        <v>2256</v>
      </c>
      <c r="H9" s="45">
        <v>2360</v>
      </c>
      <c r="I9" s="45">
        <v>4001</v>
      </c>
      <c r="J9" s="45">
        <v>388</v>
      </c>
      <c r="K9" s="38">
        <f>SUM(B9:J9)</f>
        <v>26827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1</v>
      </c>
      <c r="D10" s="45">
        <v>0</v>
      </c>
      <c r="E10" s="45">
        <v>2</v>
      </c>
      <c r="F10" s="45">
        <v>4</v>
      </c>
      <c r="G10" s="45">
        <v>2</v>
      </c>
      <c r="H10" s="45">
        <v>0</v>
      </c>
      <c r="I10" s="45">
        <v>1</v>
      </c>
      <c r="J10" s="45">
        <v>0</v>
      </c>
      <c r="K10" s="38">
        <f>SUM(B10:J10)</f>
        <v>13</v>
      </c>
      <c r="L10"/>
      <c r="M10"/>
      <c r="N10"/>
    </row>
    <row r="11" spans="1:14" ht="16.5" customHeight="1">
      <c r="A11" s="44" t="s">
        <v>33</v>
      </c>
      <c r="B11" s="43">
        <v>46330</v>
      </c>
      <c r="C11" s="43">
        <v>35932</v>
      </c>
      <c r="D11" s="43">
        <v>54500</v>
      </c>
      <c r="E11" s="43">
        <v>26267</v>
      </c>
      <c r="F11" s="43">
        <v>38567</v>
      </c>
      <c r="G11" s="43">
        <v>44827</v>
      </c>
      <c r="H11" s="43">
        <v>53523</v>
      </c>
      <c r="I11" s="43">
        <v>61147</v>
      </c>
      <c r="J11" s="43">
        <v>13793</v>
      </c>
      <c r="K11" s="38">
        <f>SUM(B11:J11)</f>
        <v>374886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1.822426503209675</v>
      </c>
      <c r="C15" s="39">
        <v>1.915554951774387</v>
      </c>
      <c r="D15" s="39">
        <v>1.490431593212104</v>
      </c>
      <c r="E15" s="39">
        <v>1.895220457029745</v>
      </c>
      <c r="F15" s="39">
        <v>1.690320711869119</v>
      </c>
      <c r="G15" s="39">
        <v>1.613418169816281</v>
      </c>
      <c r="H15" s="39">
        <v>1.540248759476182</v>
      </c>
      <c r="I15" s="39">
        <v>1.676827048348309</v>
      </c>
      <c r="J15" s="39">
        <v>1.842338549938765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320315.99999999994</v>
      </c>
      <c r="C17" s="36">
        <f aca="true" t="shared" si="2" ref="C17:J17">C18+C19+C20+C21+C22+C23+C24</f>
        <v>298646.17</v>
      </c>
      <c r="D17" s="36">
        <f t="shared" si="2"/>
        <v>372188.31</v>
      </c>
      <c r="E17" s="36">
        <f t="shared" si="2"/>
        <v>206246.25999999998</v>
      </c>
      <c r="F17" s="36">
        <f t="shared" si="2"/>
        <v>277546.25</v>
      </c>
      <c r="G17" s="36">
        <f t="shared" si="2"/>
        <v>296282.45</v>
      </c>
      <c r="H17" s="36">
        <f t="shared" si="2"/>
        <v>268269.86</v>
      </c>
      <c r="I17" s="36">
        <f t="shared" si="2"/>
        <v>359072.26</v>
      </c>
      <c r="J17" s="36">
        <f t="shared" si="2"/>
        <v>88724.29</v>
      </c>
      <c r="K17" s="36">
        <f aca="true" t="shared" si="3" ref="K17:K24">SUM(B17:J17)</f>
        <v>2487291.8499999996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167934.05</v>
      </c>
      <c r="C18" s="30">
        <f t="shared" si="4"/>
        <v>146116.5</v>
      </c>
      <c r="D18" s="30">
        <f t="shared" si="4"/>
        <v>242102.34</v>
      </c>
      <c r="E18" s="30">
        <f t="shared" si="4"/>
        <v>102039.43</v>
      </c>
      <c r="F18" s="30">
        <f t="shared" si="4"/>
        <v>156730.32</v>
      </c>
      <c r="G18" s="30">
        <f t="shared" si="4"/>
        <v>178899.46</v>
      </c>
      <c r="H18" s="30">
        <f t="shared" si="4"/>
        <v>169252.84</v>
      </c>
      <c r="I18" s="30">
        <f t="shared" si="4"/>
        <v>199180.04</v>
      </c>
      <c r="J18" s="30">
        <f t="shared" si="4"/>
        <v>49121.57</v>
      </c>
      <c r="K18" s="30">
        <f t="shared" si="3"/>
        <v>1411376.5500000003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138113.41</v>
      </c>
      <c r="C19" s="30">
        <f t="shared" si="5"/>
        <v>133777.69</v>
      </c>
      <c r="D19" s="30">
        <f t="shared" si="5"/>
        <v>118734.64</v>
      </c>
      <c r="E19" s="30">
        <f t="shared" si="5"/>
        <v>91347.79</v>
      </c>
      <c r="F19" s="30">
        <f t="shared" si="5"/>
        <v>108194.19</v>
      </c>
      <c r="G19" s="30">
        <f t="shared" si="5"/>
        <v>109740.18</v>
      </c>
      <c r="H19" s="30">
        <f t="shared" si="5"/>
        <v>91438.64</v>
      </c>
      <c r="I19" s="30">
        <f t="shared" si="5"/>
        <v>134810.44</v>
      </c>
      <c r="J19" s="30">
        <f t="shared" si="5"/>
        <v>41376.99</v>
      </c>
      <c r="K19" s="30">
        <f t="shared" si="3"/>
        <v>967533.97</v>
      </c>
      <c r="L19"/>
      <c r="M19"/>
      <c r="N19"/>
    </row>
    <row r="20" spans="1:14" ht="16.5" customHeight="1">
      <c r="A20" s="18" t="s">
        <v>28</v>
      </c>
      <c r="B20" s="30">
        <v>12882.6</v>
      </c>
      <c r="C20" s="30">
        <v>15980.1</v>
      </c>
      <c r="D20" s="30">
        <v>11926.57</v>
      </c>
      <c r="E20" s="30">
        <v>11473.1</v>
      </c>
      <c r="F20" s="30">
        <v>11235.8</v>
      </c>
      <c r="G20" s="30">
        <v>6881.47</v>
      </c>
      <c r="H20" s="30">
        <v>13119.7</v>
      </c>
      <c r="I20" s="30">
        <v>22309.9</v>
      </c>
      <c r="J20" s="30">
        <v>5021.33</v>
      </c>
      <c r="K20" s="30">
        <f t="shared" si="3"/>
        <v>110830.56999999999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-624.6</v>
      </c>
      <c r="H23" s="30">
        <v>0</v>
      </c>
      <c r="I23" s="30">
        <v>0</v>
      </c>
      <c r="J23" s="30">
        <v>-811.71</v>
      </c>
      <c r="K23" s="30">
        <f t="shared" si="3"/>
        <v>-1436.31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-16271.2</v>
      </c>
      <c r="C27" s="30">
        <f t="shared" si="6"/>
        <v>-16381.2</v>
      </c>
      <c r="D27" s="30">
        <f t="shared" si="6"/>
        <v>-40307.96</v>
      </c>
      <c r="E27" s="30">
        <f t="shared" si="6"/>
        <v>-10766.8</v>
      </c>
      <c r="F27" s="30">
        <f t="shared" si="6"/>
        <v>-13802.8</v>
      </c>
      <c r="G27" s="30">
        <f t="shared" si="6"/>
        <v>-9926.4</v>
      </c>
      <c r="H27" s="30">
        <f t="shared" si="6"/>
        <v>-10384</v>
      </c>
      <c r="I27" s="30">
        <f t="shared" si="6"/>
        <v>-17604.4</v>
      </c>
      <c r="J27" s="30">
        <f t="shared" si="6"/>
        <v>-7240.36</v>
      </c>
      <c r="K27" s="30">
        <f aca="true" t="shared" si="7" ref="K27:K35">SUM(B27:J27)</f>
        <v>-142685.12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-16271.2</v>
      </c>
      <c r="C28" s="30">
        <f t="shared" si="8"/>
        <v>-16381.2</v>
      </c>
      <c r="D28" s="30">
        <f t="shared" si="8"/>
        <v>-21194.8</v>
      </c>
      <c r="E28" s="30">
        <f t="shared" si="8"/>
        <v>-10766.8</v>
      </c>
      <c r="F28" s="30">
        <f t="shared" si="8"/>
        <v>-13802.8</v>
      </c>
      <c r="G28" s="30">
        <f t="shared" si="8"/>
        <v>-9926.4</v>
      </c>
      <c r="H28" s="30">
        <f t="shared" si="8"/>
        <v>-10384</v>
      </c>
      <c r="I28" s="30">
        <f t="shared" si="8"/>
        <v>-17604.4</v>
      </c>
      <c r="J28" s="30">
        <f t="shared" si="8"/>
        <v>-1707.2</v>
      </c>
      <c r="K28" s="30">
        <f t="shared" si="7"/>
        <v>-118038.8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-16271.2</v>
      </c>
      <c r="C29" s="30">
        <f aca="true" t="shared" si="9" ref="C29:J29">-ROUND((C9)*$E$3,2)</f>
        <v>-16381.2</v>
      </c>
      <c r="D29" s="30">
        <f t="shared" si="9"/>
        <v>-21194.8</v>
      </c>
      <c r="E29" s="30">
        <f t="shared" si="9"/>
        <v>-10766.8</v>
      </c>
      <c r="F29" s="30">
        <f t="shared" si="9"/>
        <v>-13802.8</v>
      </c>
      <c r="G29" s="30">
        <f t="shared" si="9"/>
        <v>-9926.4</v>
      </c>
      <c r="H29" s="30">
        <f t="shared" si="9"/>
        <v>-10384</v>
      </c>
      <c r="I29" s="30">
        <f t="shared" si="9"/>
        <v>-17604.4</v>
      </c>
      <c r="J29" s="30">
        <f t="shared" si="9"/>
        <v>-1707.2</v>
      </c>
      <c r="K29" s="30">
        <f t="shared" si="7"/>
        <v>-118038.8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304044.79999999993</v>
      </c>
      <c r="C47" s="27">
        <f aca="true" t="shared" si="11" ref="C47:J47">IF(C17+C27+C48&lt;0,0,C17+C27+C48)</f>
        <v>282264.97</v>
      </c>
      <c r="D47" s="27">
        <f t="shared" si="11"/>
        <v>331880.35</v>
      </c>
      <c r="E47" s="27">
        <f t="shared" si="11"/>
        <v>195479.46</v>
      </c>
      <c r="F47" s="27">
        <f t="shared" si="11"/>
        <v>263743.45</v>
      </c>
      <c r="G47" s="27">
        <f t="shared" si="11"/>
        <v>286356.05</v>
      </c>
      <c r="H47" s="27">
        <f t="shared" si="11"/>
        <v>257885.86</v>
      </c>
      <c r="I47" s="27">
        <f t="shared" si="11"/>
        <v>341467.86</v>
      </c>
      <c r="J47" s="27">
        <f t="shared" si="11"/>
        <v>81483.93</v>
      </c>
      <c r="K47" s="20">
        <f>SUM(B47:J47)</f>
        <v>2344606.73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304044.82</v>
      </c>
      <c r="C53" s="10">
        <f t="shared" si="13"/>
        <v>282264.96</v>
      </c>
      <c r="D53" s="10">
        <f t="shared" si="13"/>
        <v>331880.33</v>
      </c>
      <c r="E53" s="10">
        <f t="shared" si="13"/>
        <v>195479.47</v>
      </c>
      <c r="F53" s="10">
        <f t="shared" si="13"/>
        <v>263743.45</v>
      </c>
      <c r="G53" s="10">
        <f t="shared" si="13"/>
        <v>286356.05</v>
      </c>
      <c r="H53" s="10">
        <f t="shared" si="13"/>
        <v>257885.86</v>
      </c>
      <c r="I53" s="10">
        <f>SUM(I54:I66)</f>
        <v>341467.85</v>
      </c>
      <c r="J53" s="10">
        <f t="shared" si="13"/>
        <v>81483.92</v>
      </c>
      <c r="K53" s="5">
        <f>SUM(K54:K66)</f>
        <v>2344606.71</v>
      </c>
      <c r="L53" s="9"/>
    </row>
    <row r="54" spans="1:11" ht="16.5" customHeight="1">
      <c r="A54" s="7" t="s">
        <v>60</v>
      </c>
      <c r="B54" s="8">
        <v>265613.55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265613.55</v>
      </c>
    </row>
    <row r="55" spans="1:11" ht="16.5" customHeight="1">
      <c r="A55" s="7" t="s">
        <v>61</v>
      </c>
      <c r="B55" s="8">
        <v>38431.27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38431.27</v>
      </c>
    </row>
    <row r="56" spans="1:11" ht="16.5" customHeight="1">
      <c r="A56" s="7" t="s">
        <v>4</v>
      </c>
      <c r="B56" s="6">
        <v>0</v>
      </c>
      <c r="C56" s="8">
        <v>282264.96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282264.96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331880.33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331880.33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195479.47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195479.47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263743.45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263743.45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286356.05</v>
      </c>
      <c r="H60" s="6">
        <v>0</v>
      </c>
      <c r="I60" s="6">
        <v>0</v>
      </c>
      <c r="J60" s="6">
        <v>0</v>
      </c>
      <c r="K60" s="5">
        <f t="shared" si="14"/>
        <v>286356.05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257885.86</v>
      </c>
      <c r="I61" s="6">
        <v>0</v>
      </c>
      <c r="J61" s="6">
        <v>0</v>
      </c>
      <c r="K61" s="5">
        <f t="shared" si="14"/>
        <v>257885.86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117191.77</v>
      </c>
      <c r="J63" s="6">
        <v>0</v>
      </c>
      <c r="K63" s="5">
        <f t="shared" si="14"/>
        <v>117191.77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224276.08</v>
      </c>
      <c r="J64" s="6">
        <v>0</v>
      </c>
      <c r="K64" s="5">
        <f t="shared" si="14"/>
        <v>224276.08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81483.92</v>
      </c>
      <c r="K65" s="5">
        <f t="shared" si="14"/>
        <v>81483.92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2021-04-15T18:17:34Z</dcterms:modified>
  <cp:category/>
  <cp:version/>
  <cp:contentType/>
  <cp:contentStatus/>
</cp:coreProperties>
</file>