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<sst xmlns="http://schemas.openxmlformats.org/spreadsheetml/2006/main" count="74" uniqueCount="73">
  <si>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</si>
  <si>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</si>
  <si>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</si>
  <si>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</si>
  <si>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</si>
  <si>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</si>
  <si>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</si>
  <si>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</si>
  <si>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</si>
  <si>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</si>
  <si>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</si>
  <si>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</si>
  <si>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</si>
  <si>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</si>
  <si>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</si>
  <si>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</si>
  <si>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</si>
  <si>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</si>
  <si>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</si>
  <si>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</si>
  <si>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</si>
  <si>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</si>
  <si>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</si>
  <si>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</si>
  <si>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</si>
  <si>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</si>
  <si>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</si>
  <si>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</si>
  <si>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</si>
  <si>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</si>
  <si>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</si>
  <si>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</si>
  <si>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</si>
  <si>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</si>
  <si>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</si>
  <si>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</si>
  <si>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</si>
  <si>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</si>
  <si>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</si>
  <si>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</si>
  <si>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</si>
  <si>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</si>
  <si>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</si>
  <si>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</si>
  <si>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</si>
  <si>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</si>
  <si>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</si>
  <si>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</si>
  <si>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</si>
  <si>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</si>
  <si>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</si>
  <si>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</si>
  <si>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</si>
  <si>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</si>
  <si>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</si>
  <si>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</si>
  <si>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</si>
  <si>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</si>
  <si>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</si>
  <si>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</si>
  <si>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</si>
  <si>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</si>
  <si>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</si>
  <si>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</si>
  <si>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</si>
  <si>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</si>
  <si>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</si>
  <si>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</si>
  <si>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</si>
  <si>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</si>
  <si>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</si>
  <si>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</si>
  <si>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10/04/21 - VENCIMENTO 16/04/21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</si>
</sst>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103963</v>
      </c>
      <c r="C7" s="47">
        <f t="shared" si="0"/>
        <v>85812</v>
      </c>
      <c r="D7" s="47">
        <f t="shared" si="0"/>
        <v>131128</v>
      </c>
      <c r="E7" s="47">
        <f t="shared" si="0"/>
        <v>60956</v>
      </c>
      <c r="F7" s="47">
        <f t="shared" si="0"/>
        <v>82527</v>
      </c>
      <c r="G7" s="47">
        <f t="shared" si="0"/>
        <v>99101</v>
      </c>
      <c r="H7" s="47">
        <f t="shared" si="0"/>
        <v>115458</v>
      </c>
      <c r="I7" s="47">
        <f t="shared" si="0"/>
        <v>125029</v>
      </c>
      <c r="J7" s="47">
        <f t="shared" si="0"/>
        <v>27600</v>
      </c>
      <c r="K7" s="47">
        <f t="shared" si="0"/>
        <v>831574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7454</v>
      </c>
      <c r="C8" s="45">
        <f t="shared" si="1"/>
        <v>7154</v>
      </c>
      <c r="D8" s="45">
        <f t="shared" si="1"/>
        <v>9257</v>
      </c>
      <c r="E8" s="45">
        <f t="shared" si="1"/>
        <v>4754</v>
      </c>
      <c r="F8" s="45">
        <f t="shared" si="1"/>
        <v>5729</v>
      </c>
      <c r="G8" s="45">
        <f t="shared" si="1"/>
        <v>4427</v>
      </c>
      <c r="H8" s="45">
        <f t="shared" si="1"/>
        <v>4138</v>
      </c>
      <c r="I8" s="45">
        <f t="shared" si="1"/>
        <v>7130</v>
      </c>
      <c r="J8" s="45">
        <f t="shared" si="1"/>
        <v>811</v>
      </c>
      <c r="K8" s="38">
        <f>SUM(B8:J8)</f>
        <v>50854</v>
      </c>
      <c r="L8"/>
      <c r="M8"/>
      <c r="N8"/>
    </row>
    <row r="9" spans="1:14" ht="16.5" customHeight="1">
      <c r="A9" s="22" t="s">
        <v>35</v>
      </c>
      <c r="B9" s="45">
        <v>7445</v>
      </c>
      <c r="C9" s="45">
        <v>7153</v>
      </c>
      <c r="D9" s="45">
        <v>9255</v>
      </c>
      <c r="E9" s="45">
        <v>4740</v>
      </c>
      <c r="F9" s="45">
        <v>5722</v>
      </c>
      <c r="G9" s="45">
        <v>4424</v>
      </c>
      <c r="H9" s="45">
        <v>4138</v>
      </c>
      <c r="I9" s="45">
        <v>7123</v>
      </c>
      <c r="J9" s="45">
        <v>811</v>
      </c>
      <c r="K9" s="38">
        <f>SUM(B9:J9)</f>
        <v>50811</v>
      </c>
      <c r="L9"/>
      <c r="M9"/>
      <c r="N9"/>
    </row>
    <row r="10" spans="1:14" ht="16.5" customHeight="1">
      <c r="A10" s="22" t="s">
        <v>34</v>
      </c>
      <c r="B10" s="45">
        <v>9</v>
      </c>
      <c r="C10" s="45">
        <v>1</v>
      </c>
      <c r="D10" s="45">
        <v>2</v>
      </c>
      <c r="E10" s="45">
        <v>14</v>
      </c>
      <c r="F10" s="45">
        <v>7</v>
      </c>
      <c r="G10" s="45">
        <v>3</v>
      </c>
      <c r="H10" s="45">
        <v>0</v>
      </c>
      <c r="I10" s="45">
        <v>7</v>
      </c>
      <c r="J10" s="45">
        <v>0</v>
      </c>
      <c r="K10" s="38">
        <f>SUM(B10:J10)</f>
        <v>43</v>
      </c>
      <c r="L10"/>
      <c r="M10"/>
      <c r="N10"/>
    </row>
    <row r="11" spans="1:14" ht="16.5" customHeight="1">
      <c r="A11" s="44" t="s">
        <v>33</v>
      </c>
      <c r="B11" s="43">
        <v>96509</v>
      </c>
      <c r="C11" s="43">
        <v>78658</v>
      </c>
      <c r="D11" s="43">
        <v>121871</v>
      </c>
      <c r="E11" s="43">
        <v>56202</v>
      </c>
      <c r="F11" s="43">
        <v>76798</v>
      </c>
      <c r="G11" s="43">
        <v>94674</v>
      </c>
      <c r="H11" s="43">
        <v>111320</v>
      </c>
      <c r="I11" s="43">
        <v>117899</v>
      </c>
      <c r="J11" s="43">
        <v>26789</v>
      </c>
      <c r="K11" s="38">
        <f>SUM(B11:J11)</f>
        <v>780720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1.923848544467044</v>
      </c>
      <c r="C15" s="39">
        <v>1.922675926799558</v>
      </c>
      <c r="D15" s="39">
        <v>1.53004438668869</v>
      </c>
      <c r="E15" s="39">
        <v>1.976910985849246</v>
      </c>
      <c r="F15" s="39">
        <v>1.702841687365011</v>
      </c>
      <c r="G15" s="39">
        <v>1.59241924272777</v>
      </c>
      <c r="H15" s="39">
        <v>1.5657978987505</v>
      </c>
      <c r="I15" s="39">
        <v>1.719822606278384</v>
      </c>
      <c r="J15" s="39">
        <v>1.878640710253957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689881.6799999999</v>
      </c>
      <c r="C17" s="36">
        <f aca="true" t="shared" si="2" ref="C17:J17">C18+C19+C20+C21+C22+C23+C24</f>
        <v>630039.38</v>
      </c>
      <c r="D17" s="36">
        <f t="shared" si="2"/>
        <v>832729.28</v>
      </c>
      <c r="E17" s="36">
        <f t="shared" si="2"/>
        <v>443062.91</v>
      </c>
      <c r="F17" s="36">
        <f t="shared" si="2"/>
        <v>545252.3799999999</v>
      </c>
      <c r="G17" s="36">
        <f t="shared" si="2"/>
        <v>612092.63</v>
      </c>
      <c r="H17" s="36">
        <f t="shared" si="2"/>
        <v>558044.2200000001</v>
      </c>
      <c r="I17" s="36">
        <f t="shared" si="2"/>
        <v>688746.07</v>
      </c>
      <c r="J17" s="36">
        <f t="shared" si="2"/>
        <v>178709.93000000002</v>
      </c>
      <c r="K17" s="36">
        <f aca="true" t="shared" si="3" ref="K17:K24">SUM(B17:J17)</f>
        <v>5178558.4799999995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348962.21</v>
      </c>
      <c r="C18" s="30">
        <f t="shared" si="4"/>
        <v>316182.9</v>
      </c>
      <c r="D18" s="30">
        <f t="shared" si="4"/>
        <v>535198.93</v>
      </c>
      <c r="E18" s="30">
        <f t="shared" si="4"/>
        <v>216601.05</v>
      </c>
      <c r="F18" s="30">
        <f t="shared" si="4"/>
        <v>310119.96</v>
      </c>
      <c r="G18" s="30">
        <f t="shared" si="4"/>
        <v>376534.25</v>
      </c>
      <c r="H18" s="30">
        <f t="shared" si="4"/>
        <v>349687.64</v>
      </c>
      <c r="I18" s="30">
        <f t="shared" si="4"/>
        <v>382251.16</v>
      </c>
      <c r="J18" s="30">
        <f t="shared" si="4"/>
        <v>95603.64</v>
      </c>
      <c r="K18" s="30">
        <f t="shared" si="3"/>
        <v>2931141.74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322388.23</v>
      </c>
      <c r="C19" s="30">
        <f t="shared" si="5"/>
        <v>291734.35</v>
      </c>
      <c r="D19" s="30">
        <f t="shared" si="5"/>
        <v>283679.19</v>
      </c>
      <c r="E19" s="30">
        <f t="shared" si="5"/>
        <v>211599.95</v>
      </c>
      <c r="F19" s="30">
        <f t="shared" si="5"/>
        <v>217965.24</v>
      </c>
      <c r="G19" s="30">
        <f t="shared" si="5"/>
        <v>223066.14</v>
      </c>
      <c r="H19" s="30">
        <f t="shared" si="5"/>
        <v>197852.53</v>
      </c>
      <c r="I19" s="30">
        <f t="shared" si="5"/>
        <v>275153.03</v>
      </c>
      <c r="J19" s="30">
        <f t="shared" si="5"/>
        <v>84001.25</v>
      </c>
      <c r="K19" s="30">
        <f t="shared" si="3"/>
        <v>2107439.91</v>
      </c>
      <c r="L19"/>
      <c r="M19"/>
      <c r="N19"/>
    </row>
    <row r="20" spans="1:14" ht="16.5" customHeight="1">
      <c r="A20" s="18" t="s">
        <v>28</v>
      </c>
      <c r="B20" s="30">
        <v>17145.3</v>
      </c>
      <c r="C20" s="30">
        <v>19350.25</v>
      </c>
      <c r="D20" s="30">
        <v>14426.4</v>
      </c>
      <c r="E20" s="30">
        <v>13475.97</v>
      </c>
      <c r="F20" s="30">
        <v>15781.24</v>
      </c>
      <c r="G20" s="30">
        <v>12667.8</v>
      </c>
      <c r="H20" s="30">
        <v>16045.37</v>
      </c>
      <c r="I20" s="30">
        <v>28570</v>
      </c>
      <c r="J20" s="30">
        <v>5630.07</v>
      </c>
      <c r="K20" s="30">
        <f t="shared" si="3"/>
        <v>143092.40000000002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1385.94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19403.16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-1561.5</v>
      </c>
      <c r="H23" s="30">
        <v>0</v>
      </c>
      <c r="I23" s="30">
        <v>0</v>
      </c>
      <c r="J23" s="30">
        <v>-541.14</v>
      </c>
      <c r="K23" s="30">
        <f t="shared" si="3"/>
        <v>-2102.64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-32758</v>
      </c>
      <c r="C27" s="30">
        <f t="shared" si="6"/>
        <v>-31473.2</v>
      </c>
      <c r="D27" s="30">
        <f t="shared" si="6"/>
        <v>-59835.16</v>
      </c>
      <c r="E27" s="30">
        <f t="shared" si="6"/>
        <v>-20856</v>
      </c>
      <c r="F27" s="30">
        <f t="shared" si="6"/>
        <v>-25176.8</v>
      </c>
      <c r="G27" s="30">
        <f t="shared" si="6"/>
        <v>-19465.6</v>
      </c>
      <c r="H27" s="30">
        <f t="shared" si="6"/>
        <v>-18207.2</v>
      </c>
      <c r="I27" s="30">
        <f t="shared" si="6"/>
        <v>-31341.2</v>
      </c>
      <c r="J27" s="30">
        <f t="shared" si="6"/>
        <v>-9101.56</v>
      </c>
      <c r="K27" s="30">
        <f aca="true" t="shared" si="7" ref="K27:K35">SUM(B27:J27)</f>
        <v>-248214.72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-32758</v>
      </c>
      <c r="C28" s="30">
        <f t="shared" si="8"/>
        <v>-31473.2</v>
      </c>
      <c r="D28" s="30">
        <f t="shared" si="8"/>
        <v>-40722</v>
      </c>
      <c r="E28" s="30">
        <f t="shared" si="8"/>
        <v>-20856</v>
      </c>
      <c r="F28" s="30">
        <f t="shared" si="8"/>
        <v>-25176.8</v>
      </c>
      <c r="G28" s="30">
        <f t="shared" si="8"/>
        <v>-19465.6</v>
      </c>
      <c r="H28" s="30">
        <f t="shared" si="8"/>
        <v>-18207.2</v>
      </c>
      <c r="I28" s="30">
        <f t="shared" si="8"/>
        <v>-31341.2</v>
      </c>
      <c r="J28" s="30">
        <f t="shared" si="8"/>
        <v>-3568.4</v>
      </c>
      <c r="K28" s="30">
        <f t="shared" si="7"/>
        <v>-223568.40000000002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-32758</v>
      </c>
      <c r="C29" s="30">
        <f aca="true" t="shared" si="9" ref="C29:J29">-ROUND((C9)*$E$3,2)</f>
        <v>-31473.2</v>
      </c>
      <c r="D29" s="30">
        <f t="shared" si="9"/>
        <v>-40722</v>
      </c>
      <c r="E29" s="30">
        <f t="shared" si="9"/>
        <v>-20856</v>
      </c>
      <c r="F29" s="30">
        <f t="shared" si="9"/>
        <v>-25176.8</v>
      </c>
      <c r="G29" s="30">
        <f t="shared" si="9"/>
        <v>-19465.6</v>
      </c>
      <c r="H29" s="30">
        <f t="shared" si="9"/>
        <v>-18207.2</v>
      </c>
      <c r="I29" s="30">
        <f t="shared" si="9"/>
        <v>-31341.2</v>
      </c>
      <c r="J29" s="30">
        <f t="shared" si="9"/>
        <v>-3568.4</v>
      </c>
      <c r="K29" s="30">
        <f t="shared" si="7"/>
        <v>-223568.40000000002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657123.6799999999</v>
      </c>
      <c r="C47" s="27">
        <f aca="true" t="shared" si="11" ref="C47:J47">IF(C17+C27+C48&lt;0,0,C17+C27+C48)</f>
        <v>598566.18</v>
      </c>
      <c r="D47" s="27">
        <f t="shared" si="11"/>
        <v>772894.12</v>
      </c>
      <c r="E47" s="27">
        <f t="shared" si="11"/>
        <v>422206.91</v>
      </c>
      <c r="F47" s="27">
        <f t="shared" si="11"/>
        <v>520075.5799999999</v>
      </c>
      <c r="G47" s="27">
        <f t="shared" si="11"/>
        <v>592627.03</v>
      </c>
      <c r="H47" s="27">
        <f t="shared" si="11"/>
        <v>539837.0200000001</v>
      </c>
      <c r="I47" s="27">
        <f t="shared" si="11"/>
        <v>657404.87</v>
      </c>
      <c r="J47" s="27">
        <f t="shared" si="11"/>
        <v>169608.37000000002</v>
      </c>
      <c r="K47" s="20">
        <f>SUM(B47:J47)</f>
        <v>4930343.76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657123.67</v>
      </c>
      <c r="C53" s="10">
        <f t="shared" si="13"/>
        <v>598566.17</v>
      </c>
      <c r="D53" s="10">
        <f t="shared" si="13"/>
        <v>772894.13</v>
      </c>
      <c r="E53" s="10">
        <f t="shared" si="13"/>
        <v>422206.91</v>
      </c>
      <c r="F53" s="10">
        <f t="shared" si="13"/>
        <v>520075.58</v>
      </c>
      <c r="G53" s="10">
        <f t="shared" si="13"/>
        <v>592627.02</v>
      </c>
      <c r="H53" s="10">
        <f t="shared" si="13"/>
        <v>539837.04</v>
      </c>
      <c r="I53" s="10">
        <f>SUM(I54:I66)</f>
        <v>657404.87</v>
      </c>
      <c r="J53" s="10">
        <f t="shared" si="13"/>
        <v>169608.37</v>
      </c>
      <c r="K53" s="5">
        <f>SUM(K54:K66)</f>
        <v>4930343.760000001</v>
      </c>
      <c r="L53" s="9"/>
    </row>
    <row r="54" spans="1:11" ht="16.5" customHeight="1">
      <c r="A54" s="7" t="s">
        <v>60</v>
      </c>
      <c r="B54" s="8">
        <v>574457.51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574457.51</v>
      </c>
    </row>
    <row r="55" spans="1:11" ht="16.5" customHeight="1">
      <c r="A55" s="7" t="s">
        <v>61</v>
      </c>
      <c r="B55" s="8">
        <v>82666.16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82666.16</v>
      </c>
    </row>
    <row r="56" spans="1:11" ht="16.5" customHeight="1">
      <c r="A56" s="7" t="s">
        <v>4</v>
      </c>
      <c r="B56" s="6">
        <v>0</v>
      </c>
      <c r="C56" s="8">
        <v>598566.17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598566.17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772894.13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772894.13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422206.91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422206.91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520075.58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520075.58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592627.02</v>
      </c>
      <c r="H60" s="6">
        <v>0</v>
      </c>
      <c r="I60" s="6">
        <v>0</v>
      </c>
      <c r="J60" s="6">
        <v>0</v>
      </c>
      <c r="K60" s="5">
        <f t="shared" si="14"/>
        <v>592627.02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539837.04</v>
      </c>
      <c r="I61" s="6">
        <v>0</v>
      </c>
      <c r="J61" s="6">
        <v>0</v>
      </c>
      <c r="K61" s="5">
        <f t="shared" si="14"/>
        <v>539837.04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240478.7</v>
      </c>
      <c r="J63" s="6">
        <v>0</v>
      </c>
      <c r="K63" s="5">
        <f t="shared" si="14"/>
        <v>240478.7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416926.17</v>
      </c>
      <c r="J64" s="6">
        <v>0</v>
      </c>
      <c r="K64" s="5">
        <f t="shared" si="14"/>
        <v>416926.17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169608.37</v>
      </c>
      <c r="K65" s="5">
        <f t="shared" si="14"/>
        <v>169608.37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2021-04-15T18:17:01Z</dcterms:modified>
  <cp:category/>
  <cp:version/>
  <cp:contentType/>
  <cp:contentStatus/>
</cp:coreProperties>
</file>