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<sst xmlns="http://schemas.openxmlformats.org/spreadsheetml/2006/main" count="74" uniqueCount="73">
  <si>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</si>
  <si>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</si>
  <si>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</si>
  <si>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</si>
  <si>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</si>
  <si>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</si>
  <si>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</si>
  <si>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</si>
  <si>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</si>
  <si>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</si>
  <si>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</si>
  <si>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</si>
  <si>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</si>
  <si>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</si>
  <si>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</si>
  <si>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</si>
  <si>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</si>
  <si>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</si>
  <si>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</si>
  <si>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</si>
  <si>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</si>
  <si>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</si>
  <si>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</si>
  <si>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</si>
  <si>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</si>
  <si>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</si>
  <si>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</si>
  <si>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</si>
  <si>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</si>
  <si>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</si>
  <si>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</si>
  <si>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</si>
  <si>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</si>
  <si>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</si>
  <si>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</si>
  <si>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</si>
  <si>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</si>
  <si>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</si>
  <si>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</si>
  <si>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</si>
  <si>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</si>
  <si>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</si>
  <si>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</si>
  <si>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</si>
  <si>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</si>
  <si>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</si>
  <si>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</si>
  <si>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</si>
  <si>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</si>
  <si>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</si>
  <si>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</si>
  <si>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</si>
  <si>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</si>
  <si>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</si>
  <si>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</si>
  <si>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</si>
  <si>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</si>
  <si>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</si>
  <si>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</si>
  <si>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</si>
  <si>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</si>
  <si>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</si>
  <si>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</si>
  <si>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</si>
  <si>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</si>
  <si>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</si>
  <si>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</si>
  <si>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</si>
  <si>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</si>
  <si>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</si>
  <si>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</si>
  <si>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</si>
  <si>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09/04/21 - VENCIMENTO 16/04/21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</si>
</sst>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192704</v>
      </c>
      <c r="C7" s="47">
        <f t="shared" si="0"/>
        <v>164150</v>
      </c>
      <c r="D7" s="47">
        <f t="shared" si="0"/>
        <v>220777</v>
      </c>
      <c r="E7" s="47">
        <f t="shared" si="0"/>
        <v>112713</v>
      </c>
      <c r="F7" s="47">
        <f t="shared" si="0"/>
        <v>134643</v>
      </c>
      <c r="G7" s="47">
        <f t="shared" si="0"/>
        <v>159311</v>
      </c>
      <c r="H7" s="47">
        <f t="shared" si="0"/>
        <v>179487</v>
      </c>
      <c r="I7" s="47">
        <f t="shared" si="0"/>
        <v>219285</v>
      </c>
      <c r="J7" s="47">
        <f t="shared" si="0"/>
        <v>63659</v>
      </c>
      <c r="K7" s="47">
        <f t="shared" si="0"/>
        <v>1446729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11779</v>
      </c>
      <c r="C8" s="45">
        <f t="shared" si="1"/>
        <v>10813</v>
      </c>
      <c r="D8" s="45">
        <f t="shared" si="1"/>
        <v>12284</v>
      </c>
      <c r="E8" s="45">
        <f t="shared" si="1"/>
        <v>7282</v>
      </c>
      <c r="F8" s="45">
        <f t="shared" si="1"/>
        <v>8833</v>
      </c>
      <c r="G8" s="45">
        <f t="shared" si="1"/>
        <v>5767</v>
      </c>
      <c r="H8" s="45">
        <f t="shared" si="1"/>
        <v>5334</v>
      </c>
      <c r="I8" s="45">
        <f t="shared" si="1"/>
        <v>11564</v>
      </c>
      <c r="J8" s="45">
        <f t="shared" si="1"/>
        <v>1813</v>
      </c>
      <c r="K8" s="38">
        <f>SUM(B8:J8)</f>
        <v>75469</v>
      </c>
      <c r="L8"/>
      <c r="M8"/>
      <c r="N8"/>
    </row>
    <row r="9" spans="1:14" ht="16.5" customHeight="1">
      <c r="A9" s="22" t="s">
        <v>35</v>
      </c>
      <c r="B9" s="45">
        <v>11763</v>
      </c>
      <c r="C9" s="45">
        <v>10810</v>
      </c>
      <c r="D9" s="45">
        <v>12282</v>
      </c>
      <c r="E9" s="45">
        <v>7262</v>
      </c>
      <c r="F9" s="45">
        <v>8826</v>
      </c>
      <c r="G9" s="45">
        <v>5765</v>
      </c>
      <c r="H9" s="45">
        <v>5334</v>
      </c>
      <c r="I9" s="45">
        <v>11541</v>
      </c>
      <c r="J9" s="45">
        <v>1813</v>
      </c>
      <c r="K9" s="38">
        <f>SUM(B9:J9)</f>
        <v>75396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3</v>
      </c>
      <c r="D10" s="45">
        <v>2</v>
      </c>
      <c r="E10" s="45">
        <v>20</v>
      </c>
      <c r="F10" s="45">
        <v>7</v>
      </c>
      <c r="G10" s="45">
        <v>2</v>
      </c>
      <c r="H10" s="45">
        <v>0</v>
      </c>
      <c r="I10" s="45">
        <v>23</v>
      </c>
      <c r="J10" s="45">
        <v>0</v>
      </c>
      <c r="K10" s="38">
        <f>SUM(B10:J10)</f>
        <v>73</v>
      </c>
      <c r="L10"/>
      <c r="M10"/>
      <c r="N10"/>
    </row>
    <row r="11" spans="1:14" ht="16.5" customHeight="1">
      <c r="A11" s="44" t="s">
        <v>33</v>
      </c>
      <c r="B11" s="43">
        <v>180925</v>
      </c>
      <c r="C11" s="43">
        <v>153337</v>
      </c>
      <c r="D11" s="43">
        <v>208493</v>
      </c>
      <c r="E11" s="43">
        <v>105431</v>
      </c>
      <c r="F11" s="43">
        <v>125810</v>
      </c>
      <c r="G11" s="43">
        <v>153544</v>
      </c>
      <c r="H11" s="43">
        <v>174153</v>
      </c>
      <c r="I11" s="43">
        <v>207721</v>
      </c>
      <c r="J11" s="43">
        <v>61846</v>
      </c>
      <c r="K11" s="38">
        <f>SUM(B11:J11)</f>
        <v>1371260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1.911170717082559</v>
      </c>
      <c r="C15" s="39">
        <v>1.93691804613396</v>
      </c>
      <c r="D15" s="39">
        <v>1.542423354846201</v>
      </c>
      <c r="E15" s="39">
        <v>2.053155467937209</v>
      </c>
      <c r="F15" s="39">
        <v>1.732057070985034</v>
      </c>
      <c r="G15" s="39">
        <v>1.602918652907181</v>
      </c>
      <c r="H15" s="39">
        <v>1.584047308580399</v>
      </c>
      <c r="I15" s="39">
        <v>1.738249260203824</v>
      </c>
      <c r="J15" s="39">
        <v>1.97847190380645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1267981.66</v>
      </c>
      <c r="C17" s="36">
        <f aca="true" t="shared" si="2" ref="C17:J17">C18+C19+C20+C21+C22+C23+C24</f>
        <v>1197150.0599999998</v>
      </c>
      <c r="D17" s="36">
        <f t="shared" si="2"/>
        <v>1409402.3599999999</v>
      </c>
      <c r="E17" s="36">
        <f t="shared" si="2"/>
        <v>844253.7799999999</v>
      </c>
      <c r="F17" s="36">
        <f t="shared" si="2"/>
        <v>898614.9499999998</v>
      </c>
      <c r="G17" s="36">
        <f t="shared" si="2"/>
        <v>990054.17</v>
      </c>
      <c r="H17" s="36">
        <f t="shared" si="2"/>
        <v>878073.2900000002</v>
      </c>
      <c r="I17" s="36">
        <f t="shared" si="2"/>
        <v>1210442</v>
      </c>
      <c r="J17" s="36">
        <f t="shared" si="2"/>
        <v>441211.63</v>
      </c>
      <c r="K17" s="36">
        <f aca="true" t="shared" si="3" ref="K17:K24">SUM(B17:J17)</f>
        <v>9137183.9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646830.25</v>
      </c>
      <c r="C18" s="30">
        <f t="shared" si="4"/>
        <v>604827.09</v>
      </c>
      <c r="D18" s="30">
        <f t="shared" si="4"/>
        <v>901101.33</v>
      </c>
      <c r="E18" s="30">
        <f t="shared" si="4"/>
        <v>400514.37</v>
      </c>
      <c r="F18" s="30">
        <f t="shared" si="4"/>
        <v>505961.47</v>
      </c>
      <c r="G18" s="30">
        <f t="shared" si="4"/>
        <v>605302.14</v>
      </c>
      <c r="H18" s="30">
        <f t="shared" si="4"/>
        <v>543612.28</v>
      </c>
      <c r="I18" s="30">
        <f t="shared" si="4"/>
        <v>670420.03</v>
      </c>
      <c r="J18" s="30">
        <f t="shared" si="4"/>
        <v>220508.41</v>
      </c>
      <c r="K18" s="30">
        <f t="shared" si="3"/>
        <v>5099077.37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589372.78</v>
      </c>
      <c r="C19" s="30">
        <f t="shared" si="5"/>
        <v>566673.42</v>
      </c>
      <c r="D19" s="30">
        <f t="shared" si="5"/>
        <v>488778.41</v>
      </c>
      <c r="E19" s="30">
        <f t="shared" si="5"/>
        <v>421803.9</v>
      </c>
      <c r="F19" s="30">
        <f t="shared" si="5"/>
        <v>370392.67</v>
      </c>
      <c r="G19" s="30">
        <f t="shared" si="5"/>
        <v>364947.95</v>
      </c>
      <c r="H19" s="30">
        <f t="shared" si="5"/>
        <v>317495.29</v>
      </c>
      <c r="I19" s="30">
        <f t="shared" si="5"/>
        <v>494937.09</v>
      </c>
      <c r="J19" s="30">
        <f t="shared" si="5"/>
        <v>215761.28</v>
      </c>
      <c r="K19" s="30">
        <f t="shared" si="3"/>
        <v>3830162.79</v>
      </c>
      <c r="L19"/>
      <c r="M19"/>
      <c r="N19"/>
    </row>
    <row r="20" spans="1:14" ht="16.5" customHeight="1">
      <c r="A20" s="18" t="s">
        <v>28</v>
      </c>
      <c r="B20" s="30">
        <v>31299.8</v>
      </c>
      <c r="C20" s="30">
        <v>22877.67</v>
      </c>
      <c r="D20" s="30">
        <v>21424.94</v>
      </c>
      <c r="E20" s="30">
        <v>20549.57</v>
      </c>
      <c r="F20" s="30">
        <v>20874.87</v>
      </c>
      <c r="G20" s="30">
        <v>19355.04</v>
      </c>
      <c r="H20" s="30">
        <v>22507.04</v>
      </c>
      <c r="I20" s="30">
        <v>42313</v>
      </c>
      <c r="J20" s="30">
        <v>10925.83</v>
      </c>
      <c r="K20" s="30">
        <f t="shared" si="3"/>
        <v>212127.76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-907.11</v>
      </c>
      <c r="C23" s="30">
        <v>0</v>
      </c>
      <c r="D23" s="30">
        <v>-1327.08</v>
      </c>
      <c r="E23" s="30">
        <v>0</v>
      </c>
      <c r="F23" s="30">
        <v>0</v>
      </c>
      <c r="G23" s="30">
        <v>-936.9</v>
      </c>
      <c r="H23" s="30">
        <v>0</v>
      </c>
      <c r="I23" s="30">
        <v>0</v>
      </c>
      <c r="J23" s="30">
        <v>0</v>
      </c>
      <c r="K23" s="30">
        <f t="shared" si="3"/>
        <v>-3171.09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-93395.7</v>
      </c>
      <c r="C27" s="30">
        <f t="shared" si="6"/>
        <v>-51400.75</v>
      </c>
      <c r="D27" s="30">
        <f t="shared" si="6"/>
        <v>-85787.24</v>
      </c>
      <c r="E27" s="30">
        <f t="shared" si="6"/>
        <v>-76350.45</v>
      </c>
      <c r="F27" s="30">
        <f t="shared" si="6"/>
        <v>-38834.4</v>
      </c>
      <c r="G27" s="30">
        <f t="shared" si="6"/>
        <v>-77273.17</v>
      </c>
      <c r="H27" s="30">
        <f t="shared" si="6"/>
        <v>-33995.27</v>
      </c>
      <c r="I27" s="30">
        <f t="shared" si="6"/>
        <v>-67206.34</v>
      </c>
      <c r="J27" s="30">
        <f t="shared" si="6"/>
        <v>-18577.82</v>
      </c>
      <c r="K27" s="30">
        <f aca="true" t="shared" si="7" ref="K27:K35">SUM(B27:J27)</f>
        <v>-542821.14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-93395.7</v>
      </c>
      <c r="C28" s="30">
        <f t="shared" si="8"/>
        <v>-51400.75</v>
      </c>
      <c r="D28" s="30">
        <f t="shared" si="8"/>
        <v>-66674.08</v>
      </c>
      <c r="E28" s="30">
        <f t="shared" si="8"/>
        <v>-76350.45</v>
      </c>
      <c r="F28" s="30">
        <f t="shared" si="8"/>
        <v>-38834.4</v>
      </c>
      <c r="G28" s="30">
        <f t="shared" si="8"/>
        <v>-77273.17</v>
      </c>
      <c r="H28" s="30">
        <f t="shared" si="8"/>
        <v>-33995.27</v>
      </c>
      <c r="I28" s="30">
        <f t="shared" si="8"/>
        <v>-67206.34</v>
      </c>
      <c r="J28" s="30">
        <f t="shared" si="8"/>
        <v>-13044.66</v>
      </c>
      <c r="K28" s="30">
        <f t="shared" si="7"/>
        <v>-518174.82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-51757.2</v>
      </c>
      <c r="C29" s="30">
        <f aca="true" t="shared" si="9" ref="C29:J29">-ROUND((C9)*$E$3,2)</f>
        <v>-47564</v>
      </c>
      <c r="D29" s="30">
        <f t="shared" si="9"/>
        <v>-54040.8</v>
      </c>
      <c r="E29" s="30">
        <f t="shared" si="9"/>
        <v>-31952.8</v>
      </c>
      <c r="F29" s="30">
        <f t="shared" si="9"/>
        <v>-38834.4</v>
      </c>
      <c r="G29" s="30">
        <f t="shared" si="9"/>
        <v>-25366</v>
      </c>
      <c r="H29" s="30">
        <f t="shared" si="9"/>
        <v>-23469.6</v>
      </c>
      <c r="I29" s="30">
        <f t="shared" si="9"/>
        <v>-50780.4</v>
      </c>
      <c r="J29" s="30">
        <f t="shared" si="9"/>
        <v>-7977.2</v>
      </c>
      <c r="K29" s="30">
        <f t="shared" si="7"/>
        <v>-331742.4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-1170.4</v>
      </c>
      <c r="C31" s="30">
        <v>-277.2</v>
      </c>
      <c r="D31" s="30">
        <v>-475.2</v>
      </c>
      <c r="E31" s="30">
        <v>-462</v>
      </c>
      <c r="F31" s="26">
        <v>0</v>
      </c>
      <c r="G31" s="30">
        <v>-308</v>
      </c>
      <c r="H31" s="30">
        <v>-66.19</v>
      </c>
      <c r="I31" s="30">
        <v>-103.3</v>
      </c>
      <c r="J31" s="30">
        <v>-31.86</v>
      </c>
      <c r="K31" s="30">
        <f t="shared" si="7"/>
        <v>-2894.1500000000005</v>
      </c>
      <c r="L31"/>
      <c r="M31"/>
      <c r="N31"/>
    </row>
    <row r="32" spans="1:14" ht="16.5" customHeight="1">
      <c r="A32" s="25" t="s">
        <v>21</v>
      </c>
      <c r="B32" s="30">
        <v>-40468.1</v>
      </c>
      <c r="C32" s="30">
        <v>-3559.55</v>
      </c>
      <c r="D32" s="30">
        <v>-12158.08</v>
      </c>
      <c r="E32" s="30">
        <v>-43935.65</v>
      </c>
      <c r="F32" s="26">
        <v>0</v>
      </c>
      <c r="G32" s="30">
        <v>-51599.17</v>
      </c>
      <c r="H32" s="30">
        <v>-10459.48</v>
      </c>
      <c r="I32" s="30">
        <v>-16322.64</v>
      </c>
      <c r="J32" s="30">
        <v>-5035.6</v>
      </c>
      <c r="K32" s="30">
        <f t="shared" si="7"/>
        <v>-183538.27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1174585.96</v>
      </c>
      <c r="C47" s="27">
        <f aca="true" t="shared" si="11" ref="C47:J47">IF(C17+C27+C48&lt;0,0,C17+C27+C48)</f>
        <v>1145749.3099999998</v>
      </c>
      <c r="D47" s="27">
        <f t="shared" si="11"/>
        <v>1323615.1199999999</v>
      </c>
      <c r="E47" s="27">
        <f t="shared" si="11"/>
        <v>767903.33</v>
      </c>
      <c r="F47" s="27">
        <f t="shared" si="11"/>
        <v>859780.5499999998</v>
      </c>
      <c r="G47" s="27">
        <f t="shared" si="11"/>
        <v>912781</v>
      </c>
      <c r="H47" s="27">
        <f t="shared" si="11"/>
        <v>844078.0200000001</v>
      </c>
      <c r="I47" s="27">
        <f t="shared" si="11"/>
        <v>1143235.66</v>
      </c>
      <c r="J47" s="27">
        <f t="shared" si="11"/>
        <v>422633.81</v>
      </c>
      <c r="K47" s="20">
        <f>SUM(B47:J47)</f>
        <v>8594362.76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1174585.95</v>
      </c>
      <c r="C53" s="10">
        <f t="shared" si="13"/>
        <v>1145749.31</v>
      </c>
      <c r="D53" s="10">
        <f t="shared" si="13"/>
        <v>1323615.11</v>
      </c>
      <c r="E53" s="10">
        <f t="shared" si="13"/>
        <v>767903.33</v>
      </c>
      <c r="F53" s="10">
        <f t="shared" si="13"/>
        <v>859780.54</v>
      </c>
      <c r="G53" s="10">
        <f t="shared" si="13"/>
        <v>912781.01</v>
      </c>
      <c r="H53" s="10">
        <f t="shared" si="13"/>
        <v>844078.02</v>
      </c>
      <c r="I53" s="10">
        <f>SUM(I54:I66)</f>
        <v>1143235.66</v>
      </c>
      <c r="J53" s="10">
        <f t="shared" si="13"/>
        <v>422633.81</v>
      </c>
      <c r="K53" s="5">
        <f>SUM(K54:K66)</f>
        <v>8594362.739999998</v>
      </c>
      <c r="L53" s="9"/>
    </row>
    <row r="54" spans="1:11" ht="16.5" customHeight="1">
      <c r="A54" s="7" t="s">
        <v>60</v>
      </c>
      <c r="B54" s="8">
        <v>1026823.04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1026823.04</v>
      </c>
    </row>
    <row r="55" spans="1:11" ht="16.5" customHeight="1">
      <c r="A55" s="7" t="s">
        <v>61</v>
      </c>
      <c r="B55" s="8">
        <v>147762.91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147762.91</v>
      </c>
    </row>
    <row r="56" spans="1:11" ht="16.5" customHeight="1">
      <c r="A56" s="7" t="s">
        <v>4</v>
      </c>
      <c r="B56" s="6">
        <v>0</v>
      </c>
      <c r="C56" s="8">
        <v>1145749.31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1145749.31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1323615.11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1323615.11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767903.33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767903.33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859780.54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859780.54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912781.01</v>
      </c>
      <c r="H60" s="6">
        <v>0</v>
      </c>
      <c r="I60" s="6">
        <v>0</v>
      </c>
      <c r="J60" s="6">
        <v>0</v>
      </c>
      <c r="K60" s="5">
        <f t="shared" si="14"/>
        <v>912781.01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844078.02</v>
      </c>
      <c r="I61" s="6">
        <v>0</v>
      </c>
      <c r="J61" s="6">
        <v>0</v>
      </c>
      <c r="K61" s="5">
        <f t="shared" si="14"/>
        <v>844078.02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463582.06</v>
      </c>
      <c r="J63" s="6">
        <v>0</v>
      </c>
      <c r="K63" s="5">
        <f t="shared" si="14"/>
        <v>463582.06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679653.6</v>
      </c>
      <c r="J64" s="6">
        <v>0</v>
      </c>
      <c r="K64" s="5">
        <f t="shared" si="14"/>
        <v>679653.6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422633.81</v>
      </c>
      <c r="K65" s="5">
        <f t="shared" si="14"/>
        <v>422633.81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2021-04-15T18:16:31Z</dcterms:modified>
  <cp:category/>
  <cp:version/>
  <cp:contentType/>
  <cp:contentStatus/>
</cp:coreProperties>
</file>