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<sst xmlns="http://schemas.openxmlformats.org/spreadsheetml/2006/main" count="74" uniqueCount="73">
  <si>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</si>
  <si>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</si>
  <si>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</si>
  <si>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</si>
  <si>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</si>
  <si>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</si>
  <si>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</si>
  <si>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</si>
  <si>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</si>
  <si>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</si>
  <si>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</si>
  <si>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</si>
  <si>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</si>
  <si>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</si>
  <si>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</si>
  <si>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</si>
  <si>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</si>
  <si>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</si>
  <si>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</si>
  <si>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</si>
  <si>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</si>
  <si>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</si>
  <si>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</si>
  <si>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</si>
  <si>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</si>
  <si>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</si>
  <si>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</si>
  <si>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</si>
  <si>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</si>
  <si>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</si>
  <si>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</si>
  <si>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</si>
  <si>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</si>
  <si>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</si>
  <si>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</si>
  <si>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</si>
  <si>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</si>
  <si>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</si>
  <si>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</si>
  <si>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</si>
  <si>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</si>
  <si>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</si>
  <si>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</si>
  <si>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</si>
  <si>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</si>
  <si>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</si>
  <si>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</si>
  <si>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</si>
  <si>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</si>
  <si>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</si>
  <si>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</si>
  <si>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</si>
  <si>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</si>
  <si>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</si>
  <si>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</si>
  <si>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</si>
  <si>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</si>
  <si>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</si>
  <si>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</si>
  <si>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</si>
  <si>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</si>
  <si>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</si>
  <si>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</si>
  <si>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</si>
  <si>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</si>
  <si>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</si>
  <si>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</si>
  <si>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</si>
  <si>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</si>
  <si>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</si>
  <si>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</si>
  <si>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</si>
  <si>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02/04/21 - VENCIMENTO 09/04/21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</si>
</sst>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66525</v>
      </c>
      <c r="C7" s="47">
        <f t="shared" si="0"/>
        <v>49561</v>
      </c>
      <c r="D7" s="47">
        <f t="shared" si="0"/>
        <v>77696</v>
      </c>
      <c r="E7" s="47">
        <f t="shared" si="0"/>
        <v>33232</v>
      </c>
      <c r="F7" s="47">
        <f t="shared" si="0"/>
        <v>48887</v>
      </c>
      <c r="G7" s="47">
        <f t="shared" si="0"/>
        <v>59134</v>
      </c>
      <c r="H7" s="47">
        <f t="shared" si="0"/>
        <v>66859</v>
      </c>
      <c r="I7" s="47">
        <f t="shared" si="0"/>
        <v>77493</v>
      </c>
      <c r="J7" s="47">
        <f t="shared" si="0"/>
        <v>19827</v>
      </c>
      <c r="K7" s="47">
        <f t="shared" si="0"/>
        <v>499214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4724</v>
      </c>
      <c r="C8" s="45">
        <f t="shared" si="1"/>
        <v>3779</v>
      </c>
      <c r="D8" s="45">
        <f t="shared" si="1"/>
        <v>5270</v>
      </c>
      <c r="E8" s="45">
        <f t="shared" si="1"/>
        <v>2718</v>
      </c>
      <c r="F8" s="45">
        <f t="shared" si="1"/>
        <v>3569</v>
      </c>
      <c r="G8" s="45">
        <f t="shared" si="1"/>
        <v>2602</v>
      </c>
      <c r="H8" s="45">
        <f t="shared" si="1"/>
        <v>2481</v>
      </c>
      <c r="I8" s="45">
        <f t="shared" si="1"/>
        <v>4226</v>
      </c>
      <c r="J8" s="45">
        <f t="shared" si="1"/>
        <v>553</v>
      </c>
      <c r="K8" s="38">
        <f>SUM(B8:J8)</f>
        <v>29922</v>
      </c>
      <c r="L8"/>
      <c r="M8"/>
      <c r="N8"/>
    </row>
    <row r="9" spans="1:14" ht="16.5" customHeight="1">
      <c r="A9" s="22" t="s">
        <v>35</v>
      </c>
      <c r="B9" s="45">
        <v>4715</v>
      </c>
      <c r="C9" s="45">
        <v>3779</v>
      </c>
      <c r="D9" s="45">
        <v>5269</v>
      </c>
      <c r="E9" s="45">
        <v>2716</v>
      </c>
      <c r="F9" s="45">
        <v>3562</v>
      </c>
      <c r="G9" s="45">
        <v>2600</v>
      </c>
      <c r="H9" s="45">
        <v>2481</v>
      </c>
      <c r="I9" s="45">
        <v>4218</v>
      </c>
      <c r="J9" s="45">
        <v>553</v>
      </c>
      <c r="K9" s="38">
        <f>SUM(B9:J9)</f>
        <v>29893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0</v>
      </c>
      <c r="D10" s="45">
        <v>1</v>
      </c>
      <c r="E10" s="45">
        <v>2</v>
      </c>
      <c r="F10" s="45">
        <v>7</v>
      </c>
      <c r="G10" s="45">
        <v>2</v>
      </c>
      <c r="H10" s="45">
        <v>0</v>
      </c>
      <c r="I10" s="45">
        <v>8</v>
      </c>
      <c r="J10" s="45">
        <v>0</v>
      </c>
      <c r="K10" s="38">
        <f>SUM(B10:J10)</f>
        <v>29</v>
      </c>
      <c r="L10"/>
      <c r="M10"/>
      <c r="N10"/>
    </row>
    <row r="11" spans="1:14" ht="16.5" customHeight="1">
      <c r="A11" s="44" t="s">
        <v>33</v>
      </c>
      <c r="B11" s="43">
        <v>61801</v>
      </c>
      <c r="C11" s="43">
        <v>45782</v>
      </c>
      <c r="D11" s="43">
        <v>72426</v>
      </c>
      <c r="E11" s="43">
        <v>30514</v>
      </c>
      <c r="F11" s="43">
        <v>45318</v>
      </c>
      <c r="G11" s="43">
        <v>56532</v>
      </c>
      <c r="H11" s="43">
        <v>64378</v>
      </c>
      <c r="I11" s="43">
        <v>73267</v>
      </c>
      <c r="J11" s="43">
        <v>19274</v>
      </c>
      <c r="K11" s="38">
        <f>SUM(B11:J11)</f>
        <v>469292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2.303991977457305</v>
      </c>
      <c r="C15" s="39">
        <v>2.522703122090957</v>
      </c>
      <c r="D15" s="39">
        <v>1.872926680917545</v>
      </c>
      <c r="E15" s="39">
        <v>2.605137194805743</v>
      </c>
      <c r="F15" s="39">
        <v>1.967272518977943</v>
      </c>
      <c r="G15" s="39">
        <v>1.847375096505643</v>
      </c>
      <c r="H15" s="39">
        <v>1.879426406930548</v>
      </c>
      <c r="I15" s="39">
        <v>2.12063730295725</v>
      </c>
      <c r="J15" s="39">
        <v>2.42274277438026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545344.51</v>
      </c>
      <c r="C17" s="36">
        <f aca="true" t="shared" si="2" ref="C17:J17">C18+C19+C20+C21+C22+C23+C24</f>
        <v>486460.52</v>
      </c>
      <c r="D17" s="36">
        <f t="shared" si="2"/>
        <v>613125.9099999999</v>
      </c>
      <c r="E17" s="36">
        <f t="shared" si="2"/>
        <v>327687.24000000005</v>
      </c>
      <c r="F17" s="36">
        <f t="shared" si="2"/>
        <v>379826.76999999996</v>
      </c>
      <c r="G17" s="36">
        <f t="shared" si="2"/>
        <v>429816.8300000001</v>
      </c>
      <c r="H17" s="36">
        <f t="shared" si="2"/>
        <v>398346.30000000005</v>
      </c>
      <c r="I17" s="36">
        <f t="shared" si="2"/>
        <v>548095.99</v>
      </c>
      <c r="J17" s="36">
        <f t="shared" si="2"/>
        <v>171416.13000000003</v>
      </c>
      <c r="K17" s="36">
        <f aca="true" t="shared" si="3" ref="K17:K24">SUM(B17:J17)</f>
        <v>3900120.2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223297.82</v>
      </c>
      <c r="C18" s="30">
        <f t="shared" si="4"/>
        <v>182612.46</v>
      </c>
      <c r="D18" s="30">
        <f t="shared" si="4"/>
        <v>317116.22</v>
      </c>
      <c r="E18" s="30">
        <f t="shared" si="4"/>
        <v>118086.59</v>
      </c>
      <c r="F18" s="30">
        <f t="shared" si="4"/>
        <v>183707.57</v>
      </c>
      <c r="G18" s="30">
        <f t="shared" si="4"/>
        <v>224679.63</v>
      </c>
      <c r="H18" s="30">
        <f t="shared" si="4"/>
        <v>202495.85</v>
      </c>
      <c r="I18" s="30">
        <f t="shared" si="4"/>
        <v>236919.35</v>
      </c>
      <c r="J18" s="30">
        <f t="shared" si="4"/>
        <v>68678.75</v>
      </c>
      <c r="K18" s="30">
        <f t="shared" si="3"/>
        <v>1757594.2400000002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291178.57</v>
      </c>
      <c r="C19" s="30">
        <f t="shared" si="5"/>
        <v>278064.56</v>
      </c>
      <c r="D19" s="30">
        <f t="shared" si="5"/>
        <v>276819.21</v>
      </c>
      <c r="E19" s="30">
        <f t="shared" si="5"/>
        <v>189545.18</v>
      </c>
      <c r="F19" s="30">
        <f t="shared" si="5"/>
        <v>177695.28</v>
      </c>
      <c r="G19" s="30">
        <f t="shared" si="5"/>
        <v>190387.92</v>
      </c>
      <c r="H19" s="30">
        <f t="shared" si="5"/>
        <v>178080.2</v>
      </c>
      <c r="I19" s="30">
        <f t="shared" si="5"/>
        <v>265500.66</v>
      </c>
      <c r="J19" s="30">
        <f t="shared" si="5"/>
        <v>97712.2</v>
      </c>
      <c r="K19" s="30">
        <f t="shared" si="3"/>
        <v>1944983.7799999998</v>
      </c>
      <c r="L19"/>
      <c r="M19"/>
      <c r="N19"/>
    </row>
    <row r="20" spans="1:14" ht="16.5" customHeight="1">
      <c r="A20" s="18" t="s">
        <v>28</v>
      </c>
      <c r="B20" s="30">
        <v>31296.4</v>
      </c>
      <c r="C20" s="30">
        <v>23011.62</v>
      </c>
      <c r="D20" s="30">
        <v>21092.8</v>
      </c>
      <c r="E20" s="30">
        <v>20295.03</v>
      </c>
      <c r="F20" s="30">
        <v>21243.48</v>
      </c>
      <c r="G20" s="30">
        <v>18047.84</v>
      </c>
      <c r="H20" s="30">
        <v>23604.37</v>
      </c>
      <c r="I20" s="30">
        <v>42904.1</v>
      </c>
      <c r="J20" s="30">
        <v>11279.64</v>
      </c>
      <c r="K20" s="30">
        <f t="shared" si="3"/>
        <v>212775.28000000003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-1814.22</v>
      </c>
      <c r="C23" s="30">
        <v>0</v>
      </c>
      <c r="D23" s="30">
        <v>-1327.08</v>
      </c>
      <c r="E23" s="30">
        <v>-1625.5</v>
      </c>
      <c r="F23" s="30">
        <v>-4205.5</v>
      </c>
      <c r="G23" s="30">
        <v>-4684.5</v>
      </c>
      <c r="H23" s="30">
        <v>-292.8</v>
      </c>
      <c r="I23" s="30">
        <v>0</v>
      </c>
      <c r="J23" s="30">
        <v>-270.57</v>
      </c>
      <c r="K23" s="30">
        <f t="shared" si="3"/>
        <v>-14220.169999999998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-20746</v>
      </c>
      <c r="C27" s="30">
        <f t="shared" si="6"/>
        <v>-16627.6</v>
      </c>
      <c r="D27" s="30">
        <f t="shared" si="6"/>
        <v>-42296.759999999995</v>
      </c>
      <c r="E27" s="30">
        <f t="shared" si="6"/>
        <v>-11950.4</v>
      </c>
      <c r="F27" s="30">
        <f t="shared" si="6"/>
        <v>-15672.8</v>
      </c>
      <c r="G27" s="30">
        <f t="shared" si="6"/>
        <v>-11440</v>
      </c>
      <c r="H27" s="30">
        <f t="shared" si="6"/>
        <v>-10916.4</v>
      </c>
      <c r="I27" s="30">
        <f t="shared" si="6"/>
        <v>-18559.2</v>
      </c>
      <c r="J27" s="30">
        <f t="shared" si="6"/>
        <v>-7966.36</v>
      </c>
      <c r="K27" s="30">
        <f aca="true" t="shared" si="7" ref="K27:K35">SUM(B27:J27)</f>
        <v>-156175.51999999996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-20746</v>
      </c>
      <c r="C28" s="30">
        <f t="shared" si="8"/>
        <v>-16627.6</v>
      </c>
      <c r="D28" s="30">
        <f t="shared" si="8"/>
        <v>-23183.6</v>
      </c>
      <c r="E28" s="30">
        <f t="shared" si="8"/>
        <v>-11950.4</v>
      </c>
      <c r="F28" s="30">
        <f t="shared" si="8"/>
        <v>-15672.8</v>
      </c>
      <c r="G28" s="30">
        <f t="shared" si="8"/>
        <v>-11440</v>
      </c>
      <c r="H28" s="30">
        <f t="shared" si="8"/>
        <v>-10916.4</v>
      </c>
      <c r="I28" s="30">
        <f t="shared" si="8"/>
        <v>-18559.2</v>
      </c>
      <c r="J28" s="30">
        <f t="shared" si="8"/>
        <v>-2433.2</v>
      </c>
      <c r="K28" s="30">
        <f t="shared" si="7"/>
        <v>-131529.19999999998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-20746</v>
      </c>
      <c r="C29" s="30">
        <f aca="true" t="shared" si="9" ref="C29:J29">-ROUND((C9)*$E$3,2)</f>
        <v>-16627.6</v>
      </c>
      <c r="D29" s="30">
        <f t="shared" si="9"/>
        <v>-23183.6</v>
      </c>
      <c r="E29" s="30">
        <f t="shared" si="9"/>
        <v>-11950.4</v>
      </c>
      <c r="F29" s="30">
        <f t="shared" si="9"/>
        <v>-15672.8</v>
      </c>
      <c r="G29" s="30">
        <f t="shared" si="9"/>
        <v>-11440</v>
      </c>
      <c r="H29" s="30">
        <f t="shared" si="9"/>
        <v>-10916.4</v>
      </c>
      <c r="I29" s="30">
        <f t="shared" si="9"/>
        <v>-18559.2</v>
      </c>
      <c r="J29" s="30">
        <f t="shared" si="9"/>
        <v>-2433.2</v>
      </c>
      <c r="K29" s="30">
        <f t="shared" si="7"/>
        <v>-131529.19999999998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524598.51</v>
      </c>
      <c r="C47" s="27">
        <f aca="true" t="shared" si="11" ref="C47:J47">IF(C17+C27+C48&lt;0,0,C17+C27+C48)</f>
        <v>469832.92000000004</v>
      </c>
      <c r="D47" s="27">
        <f t="shared" si="11"/>
        <v>570829.1499999999</v>
      </c>
      <c r="E47" s="27">
        <f t="shared" si="11"/>
        <v>315736.84</v>
      </c>
      <c r="F47" s="27">
        <f t="shared" si="11"/>
        <v>364153.97</v>
      </c>
      <c r="G47" s="27">
        <f t="shared" si="11"/>
        <v>418376.8300000001</v>
      </c>
      <c r="H47" s="27">
        <f t="shared" si="11"/>
        <v>387429.9</v>
      </c>
      <c r="I47" s="27">
        <f t="shared" si="11"/>
        <v>529536.79</v>
      </c>
      <c r="J47" s="27">
        <f t="shared" si="11"/>
        <v>163449.77000000005</v>
      </c>
      <c r="K47" s="20">
        <f>SUM(B47:J47)</f>
        <v>3743944.68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524598.5</v>
      </c>
      <c r="C53" s="10">
        <f t="shared" si="13"/>
        <v>469832.92</v>
      </c>
      <c r="D53" s="10">
        <f t="shared" si="13"/>
        <v>570829.16</v>
      </c>
      <c r="E53" s="10">
        <f t="shared" si="13"/>
        <v>315736.83</v>
      </c>
      <c r="F53" s="10">
        <f t="shared" si="13"/>
        <v>364153.97</v>
      </c>
      <c r="G53" s="10">
        <f t="shared" si="13"/>
        <v>418376.84</v>
      </c>
      <c r="H53" s="10">
        <f t="shared" si="13"/>
        <v>387429.9</v>
      </c>
      <c r="I53" s="10">
        <f>SUM(I54:I66)</f>
        <v>529536.79</v>
      </c>
      <c r="J53" s="10">
        <f t="shared" si="13"/>
        <v>163449.75</v>
      </c>
      <c r="K53" s="5">
        <f>SUM(K54:K66)</f>
        <v>3743944.6599999997</v>
      </c>
      <c r="L53" s="9"/>
    </row>
    <row r="54" spans="1:11" ht="16.5" customHeight="1">
      <c r="A54" s="7" t="s">
        <v>60</v>
      </c>
      <c r="B54" s="8">
        <v>458499.09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458499.09</v>
      </c>
    </row>
    <row r="55" spans="1:11" ht="16.5" customHeight="1">
      <c r="A55" s="7" t="s">
        <v>61</v>
      </c>
      <c r="B55" s="8">
        <v>66099.41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66099.41</v>
      </c>
    </row>
    <row r="56" spans="1:11" ht="16.5" customHeight="1">
      <c r="A56" s="7" t="s">
        <v>4</v>
      </c>
      <c r="B56" s="6">
        <v>0</v>
      </c>
      <c r="C56" s="8">
        <v>469832.92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469832.92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570829.16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570829.16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315736.83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315736.83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364153.97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364153.97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418376.84</v>
      </c>
      <c r="H60" s="6">
        <v>0</v>
      </c>
      <c r="I60" s="6">
        <v>0</v>
      </c>
      <c r="J60" s="6">
        <v>0</v>
      </c>
      <c r="K60" s="5">
        <f t="shared" si="14"/>
        <v>418376.84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387429.9</v>
      </c>
      <c r="I61" s="6">
        <v>0</v>
      </c>
      <c r="J61" s="6">
        <v>0</v>
      </c>
      <c r="K61" s="5">
        <f t="shared" si="14"/>
        <v>387429.9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192221.85</v>
      </c>
      <c r="J63" s="6">
        <v>0</v>
      </c>
      <c r="K63" s="5">
        <f t="shared" si="14"/>
        <v>192221.85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337314.94</v>
      </c>
      <c r="J64" s="6">
        <v>0</v>
      </c>
      <c r="K64" s="5">
        <f t="shared" si="14"/>
        <v>337314.94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163449.75</v>
      </c>
      <c r="K65" s="5">
        <f t="shared" si="14"/>
        <v>163449.75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2021-04-08T20:45:01Z</dcterms:modified>
  <cp:category/>
  <cp:version/>
  <cp:contentType/>
  <cp:contentStatus/>
</cp:coreProperties>
</file>