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<sst xmlns="http://schemas.openxmlformats.org/spreadsheetml/2006/main" count="81" uniqueCount="80">
  <si>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</si>
  <si>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</si>
  <si>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</si>
  <si>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</si>
  <si>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</si>
  <si>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</si>
  <si>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</si>
  <si>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</si>
  <si>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</si>
  <si>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</si>
  <si>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</si>
  <si>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</si>
  <si>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</si>
  <si>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</si>
  <si>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</si>
  <si>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</si>
  <si>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</si>
  <si>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</si>
  <si>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</si>
  <si>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</si>
  <si>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</si>
  <si>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</si>
  <si>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</si>
  <si>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</si>
  <si>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</si>
  <si>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</si>
  <si>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</si>
  <si>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</si>
  <si>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</si>
  <si>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</si>
  <si>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</si>
  <si>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</si>
  <si>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</si>
  <si>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</si>
  <si>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</si>
  <si>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</si>
  <si>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</si>
  <si>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</si>
  <si>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</si>
  <si>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</si>
  <si>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</si>
  <si>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</si>
  <si>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</si>
  <si>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</si>
  <si>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</si>
  <si>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</si>
  <si>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</si>
  <si>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</si>
  <si>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</si>
  <si>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</si>
  <si>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</si>
  <si>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</si>
  <si>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</si>
  <si>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</si>
  <si>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</si>
  <si>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</si>
  <si>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</si>
  <si>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</si>
  <si>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</si>
  <si>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</si>
  <si>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</si>
  <si>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</si>
  <si>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</si>
  <si>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</si>
  <si>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</si>
  <si>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</si>
  <si>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</si>
  <si>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</si>
  <si>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</si>
  <si>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</si>
  <si>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</si>
  <si>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</si>
  <si>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</si>
  <si>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</si>
  <si>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</si>
  <si>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30/04/21 - VENCIMENTO 07/05/21</t>
  </si>
  <si>
    <t>7.15. Consórcio KBPX</t>
  </si>
  <si>
    <t>5.3. Revisão de Remuneração pelo Transporte Coletivo ¹</t>
  </si>
  <si>
    <t>¹ Frota parada de abril.</t>
  </si>
  <si>
    <t xml:space="preserve">  Energia para tração de março e abril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</si>
</sst>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57684</v>
      </c>
      <c r="C7" s="10">
        <f>C8+C11</f>
        <v>74708</v>
      </c>
      <c r="D7" s="10">
        <f aca="true" t="shared" si="0" ref="D7:K7">D8+D11</f>
        <v>211437</v>
      </c>
      <c r="E7" s="10">
        <f t="shared" si="0"/>
        <v>185386</v>
      </c>
      <c r="F7" s="10">
        <f t="shared" si="0"/>
        <v>192230</v>
      </c>
      <c r="G7" s="10">
        <f t="shared" si="0"/>
        <v>97334</v>
      </c>
      <c r="H7" s="10">
        <f t="shared" si="0"/>
        <v>48866</v>
      </c>
      <c r="I7" s="10">
        <f t="shared" si="0"/>
        <v>90429</v>
      </c>
      <c r="J7" s="10">
        <f t="shared" si="0"/>
        <v>71058</v>
      </c>
      <c r="K7" s="10">
        <f t="shared" si="0"/>
        <v>149431</v>
      </c>
      <c r="L7" s="10">
        <f>SUM(B7:K7)</f>
        <v>1178563</v>
      </c>
      <c r="M7" s="11"/>
    </row>
    <row r="8" spans="1:13" ht="17.25" customHeight="1">
      <c r="A8" s="12" t="s">
        <v>18</v>
      </c>
      <c r="B8" s="13">
        <f>B9+B10</f>
        <v>4148</v>
      </c>
      <c r="C8" s="13">
        <f aca="true" t="shared" si="1" ref="C8:K8">C9+C10</f>
        <v>5511</v>
      </c>
      <c r="D8" s="13">
        <f t="shared" si="1"/>
        <v>15180</v>
      </c>
      <c r="E8" s="13">
        <f t="shared" si="1"/>
        <v>12268</v>
      </c>
      <c r="F8" s="13">
        <f t="shared" si="1"/>
        <v>11965</v>
      </c>
      <c r="G8" s="13">
        <f t="shared" si="1"/>
        <v>7186</v>
      </c>
      <c r="H8" s="13">
        <f t="shared" si="1"/>
        <v>3216</v>
      </c>
      <c r="I8" s="13">
        <f t="shared" si="1"/>
        <v>4488</v>
      </c>
      <c r="J8" s="13">
        <f t="shared" si="1"/>
        <v>4116</v>
      </c>
      <c r="K8" s="13">
        <f t="shared" si="1"/>
        <v>9310</v>
      </c>
      <c r="L8" s="13">
        <f>SUM(B8:K8)</f>
        <v>77388</v>
      </c>
      <c r="M8"/>
    </row>
    <row r="9" spans="1:13" ht="17.25" customHeight="1">
      <c r="A9" s="14" t="s">
        <v>19</v>
      </c>
      <c r="B9" s="15">
        <v>4145</v>
      </c>
      <c r="C9" s="15">
        <v>5511</v>
      </c>
      <c r="D9" s="15">
        <v>15180</v>
      </c>
      <c r="E9" s="15">
        <v>12268</v>
      </c>
      <c r="F9" s="15">
        <v>11965</v>
      </c>
      <c r="G9" s="15">
        <v>7186</v>
      </c>
      <c r="H9" s="15">
        <v>3214</v>
      </c>
      <c r="I9" s="15">
        <v>4488</v>
      </c>
      <c r="J9" s="15">
        <v>4116</v>
      </c>
      <c r="K9" s="15">
        <v>9310</v>
      </c>
      <c r="L9" s="13">
        <f>SUM(B9:K9)</f>
        <v>77383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53536</v>
      </c>
      <c r="C11" s="15">
        <v>69197</v>
      </c>
      <c r="D11" s="15">
        <v>196257</v>
      </c>
      <c r="E11" s="15">
        <v>173118</v>
      </c>
      <c r="F11" s="15">
        <v>180265</v>
      </c>
      <c r="G11" s="15">
        <v>90148</v>
      </c>
      <c r="H11" s="15">
        <v>45650</v>
      </c>
      <c r="I11" s="15">
        <v>85941</v>
      </c>
      <c r="J11" s="15">
        <v>66942</v>
      </c>
      <c r="K11" s="15">
        <v>140121</v>
      </c>
      <c r="L11" s="13">
        <f>SUM(B11:K11)</f>
        <v>1101175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1.439770293631847</v>
      </c>
      <c r="C15" s="22">
        <v>1.660321823892125</v>
      </c>
      <c r="D15" s="22">
        <v>1.614678593175524</v>
      </c>
      <c r="E15" s="22">
        <v>1.478106016263224</v>
      </c>
      <c r="F15" s="22">
        <v>1.717870874662605</v>
      </c>
      <c r="G15" s="22">
        <v>1.701781370571489</v>
      </c>
      <c r="H15" s="22">
        <v>1.713977150499823</v>
      </c>
      <c r="I15" s="22">
        <v>1.544749429911396</v>
      </c>
      <c r="J15" s="22">
        <v>2.006183456038301</v>
      </c>
      <c r="K15" s="22">
        <v>1.467537840463576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485392.19999999995</v>
      </c>
      <c r="C17" s="25">
        <f aca="true" t="shared" si="2" ref="C17:K17">C18+C19+C20+C21+C22+C23+C24</f>
        <v>386243.75</v>
      </c>
      <c r="D17" s="25">
        <f t="shared" si="2"/>
        <v>1273392.35</v>
      </c>
      <c r="E17" s="25">
        <f t="shared" si="2"/>
        <v>1027953.3700000001</v>
      </c>
      <c r="F17" s="25">
        <f t="shared" si="2"/>
        <v>1105684.45</v>
      </c>
      <c r="G17" s="25">
        <f t="shared" si="2"/>
        <v>612975.26</v>
      </c>
      <c r="H17" s="25">
        <f t="shared" si="2"/>
        <v>341489.04000000004</v>
      </c>
      <c r="I17" s="25">
        <f t="shared" si="2"/>
        <v>464662.4</v>
      </c>
      <c r="J17" s="25">
        <f t="shared" si="2"/>
        <v>515684.12</v>
      </c>
      <c r="K17" s="25">
        <f t="shared" si="2"/>
        <v>648826.2599999999</v>
      </c>
      <c r="L17" s="25">
        <f>L18+L19+L20+L21+L22+L23+L24</f>
        <v>6862303.200000001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335034.44</v>
      </c>
      <c r="C18" s="33">
        <f t="shared" si="3"/>
        <v>228703.6</v>
      </c>
      <c r="D18" s="33">
        <f t="shared" si="3"/>
        <v>770857.01</v>
      </c>
      <c r="E18" s="33">
        <f t="shared" si="3"/>
        <v>683518.18</v>
      </c>
      <c r="F18" s="33">
        <f t="shared" si="3"/>
        <v>627400.27</v>
      </c>
      <c r="G18" s="33">
        <f t="shared" si="3"/>
        <v>349088.39</v>
      </c>
      <c r="H18" s="33">
        <f t="shared" si="3"/>
        <v>193098.89</v>
      </c>
      <c r="I18" s="33">
        <f t="shared" si="3"/>
        <v>296797.02</v>
      </c>
      <c r="J18" s="33">
        <f t="shared" si="3"/>
        <v>251111.87</v>
      </c>
      <c r="K18" s="33">
        <f t="shared" si="3"/>
        <v>431153.26</v>
      </c>
      <c r="L18" s="33">
        <f aca="true" t="shared" si="4" ref="L18:L24">SUM(B18:K18)</f>
        <v>4166762.9300000006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147338.19</v>
      </c>
      <c r="C19" s="33">
        <f t="shared" si="5"/>
        <v>151017.98</v>
      </c>
      <c r="D19" s="33">
        <f t="shared" si="5"/>
        <v>473829.3</v>
      </c>
      <c r="E19" s="33">
        <f t="shared" si="5"/>
        <v>326794.15</v>
      </c>
      <c r="F19" s="33">
        <f t="shared" si="5"/>
        <v>450392.38</v>
      </c>
      <c r="G19" s="33">
        <f t="shared" si="5"/>
        <v>244983.73</v>
      </c>
      <c r="H19" s="33">
        <f t="shared" si="5"/>
        <v>137868.2</v>
      </c>
      <c r="I19" s="33">
        <f t="shared" si="5"/>
        <v>161680.01</v>
      </c>
      <c r="J19" s="33">
        <f t="shared" si="5"/>
        <v>252664.61</v>
      </c>
      <c r="K19" s="33">
        <f t="shared" si="5"/>
        <v>201580.46</v>
      </c>
      <c r="L19" s="33">
        <f t="shared" si="4"/>
        <v>2548149.01</v>
      </c>
      <c r="M19"/>
    </row>
    <row r="20" spans="1:13" ht="17.25" customHeight="1">
      <c r="A20" s="27" t="s">
        <v>26</v>
      </c>
      <c r="B20" s="33">
        <v>1633.6</v>
      </c>
      <c r="C20" s="33">
        <v>5136.2</v>
      </c>
      <c r="D20" s="33">
        <v>25934.1</v>
      </c>
      <c r="E20" s="33">
        <v>19702.8</v>
      </c>
      <c r="F20" s="33">
        <v>26505.83</v>
      </c>
      <c r="G20" s="33">
        <v>18903.14</v>
      </c>
      <c r="H20" s="33">
        <v>10891.95</v>
      </c>
      <c r="I20" s="33">
        <v>4799.4</v>
      </c>
      <c r="J20" s="33">
        <v>9135.7</v>
      </c>
      <c r="K20" s="33">
        <v>13320.6</v>
      </c>
      <c r="L20" s="33">
        <f t="shared" si="4"/>
        <v>135963.31999999998</v>
      </c>
      <c r="M20"/>
    </row>
    <row r="21" spans="1:13" ht="17.25" customHeight="1">
      <c r="A21" s="27" t="s">
        <v>27</v>
      </c>
      <c r="B21" s="33">
        <v>1385.97</v>
      </c>
      <c r="C21" s="29">
        <v>1385.97</v>
      </c>
      <c r="D21" s="29">
        <v>2771.94</v>
      </c>
      <c r="E21" s="29">
        <v>2771.94</v>
      </c>
      <c r="F21" s="33">
        <v>1385.97</v>
      </c>
      <c r="G21" s="29">
        <v>0</v>
      </c>
      <c r="H21" s="33">
        <v>1385.97</v>
      </c>
      <c r="I21" s="29">
        <v>1385.97</v>
      </c>
      <c r="J21" s="29">
        <v>2771.94</v>
      </c>
      <c r="K21" s="29">
        <v>2771.94</v>
      </c>
      <c r="L21" s="33">
        <f t="shared" si="4"/>
        <v>18017.609999999997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-360.37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-360.37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1956431.55</v>
      </c>
      <c r="C27" s="33">
        <f t="shared" si="6"/>
        <v>954862.6699999998</v>
      </c>
      <c r="D27" s="33">
        <f t="shared" si="6"/>
        <v>2331484.629999999</v>
      </c>
      <c r="E27" s="33">
        <f t="shared" si="6"/>
        <v>2459006.84</v>
      </c>
      <c r="F27" s="33">
        <f t="shared" si="6"/>
        <v>-18947.83</v>
      </c>
      <c r="G27" s="33">
        <f t="shared" si="6"/>
        <v>1809757.0999999999</v>
      </c>
      <c r="H27" s="33">
        <f t="shared" si="6"/>
        <v>707450.3900000004</v>
      </c>
      <c r="I27" s="33">
        <f t="shared" si="6"/>
        <v>657572.7000000001</v>
      </c>
      <c r="J27" s="33">
        <f t="shared" si="6"/>
        <v>1750551.8799999994</v>
      </c>
      <c r="K27" s="33">
        <f t="shared" si="6"/>
        <v>2130422.08</v>
      </c>
      <c r="L27" s="33">
        <f aca="true" t="shared" si="7" ref="L27:L33">SUM(B27:K27)</f>
        <v>14738592.009999998</v>
      </c>
      <c r="M27"/>
    </row>
    <row r="28" spans="1:13" ht="18.75" customHeight="1">
      <c r="A28" s="27" t="s">
        <v>30</v>
      </c>
      <c r="B28" s="33">
        <f>B29+B30+B31+B32</f>
        <v>-18238</v>
      </c>
      <c r="C28" s="33">
        <f aca="true" t="shared" si="8" ref="C28:K28">C29+C30+C31+C32</f>
        <v>-24248.4</v>
      </c>
      <c r="D28" s="33">
        <f t="shared" si="8"/>
        <v>-66792</v>
      </c>
      <c r="E28" s="33">
        <f t="shared" si="8"/>
        <v>-53979.2</v>
      </c>
      <c r="F28" s="33">
        <f t="shared" si="8"/>
        <v>-52646</v>
      </c>
      <c r="G28" s="33">
        <f t="shared" si="8"/>
        <v>-31618.4</v>
      </c>
      <c r="H28" s="33">
        <f t="shared" si="8"/>
        <v>-14141.6</v>
      </c>
      <c r="I28" s="33">
        <f t="shared" si="8"/>
        <v>-29100.41</v>
      </c>
      <c r="J28" s="33">
        <f t="shared" si="8"/>
        <v>-18110.4</v>
      </c>
      <c r="K28" s="33">
        <f t="shared" si="8"/>
        <v>-40964</v>
      </c>
      <c r="L28" s="33">
        <f t="shared" si="7"/>
        <v>-349838.41</v>
      </c>
      <c r="M28"/>
    </row>
    <row r="29" spans="1:13" s="36" customFormat="1" ht="18.75" customHeight="1">
      <c r="A29" s="34" t="s">
        <v>57</v>
      </c>
      <c r="B29" s="33">
        <f>-ROUND((B9)*$E$3,2)</f>
        <v>-18238</v>
      </c>
      <c r="C29" s="33">
        <f aca="true" t="shared" si="9" ref="C29:K29">-ROUND((C9)*$E$3,2)</f>
        <v>-24248.4</v>
      </c>
      <c r="D29" s="33">
        <f t="shared" si="9"/>
        <v>-66792</v>
      </c>
      <c r="E29" s="33">
        <f t="shared" si="9"/>
        <v>-53979.2</v>
      </c>
      <c r="F29" s="33">
        <f t="shared" si="9"/>
        <v>-52646</v>
      </c>
      <c r="G29" s="33">
        <f t="shared" si="9"/>
        <v>-31618.4</v>
      </c>
      <c r="H29" s="33">
        <f t="shared" si="9"/>
        <v>-14141.6</v>
      </c>
      <c r="I29" s="33">
        <f t="shared" si="9"/>
        <v>-19747.2</v>
      </c>
      <c r="J29" s="33">
        <f t="shared" si="9"/>
        <v>-18110.4</v>
      </c>
      <c r="K29" s="33">
        <f t="shared" si="9"/>
        <v>-40964</v>
      </c>
      <c r="L29" s="33">
        <f t="shared" si="7"/>
        <v>-340485.2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-73.21</v>
      </c>
      <c r="J31" s="17">
        <v>0</v>
      </c>
      <c r="K31" s="17">
        <v>0</v>
      </c>
      <c r="L31" s="33">
        <f t="shared" si="7"/>
        <v>-73.21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-9280</v>
      </c>
      <c r="J32" s="17">
        <v>0</v>
      </c>
      <c r="K32" s="17">
        <v>0</v>
      </c>
      <c r="L32" s="33">
        <f t="shared" si="7"/>
        <v>-9280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-20662.05</v>
      </c>
      <c r="C33" s="38">
        <f t="shared" si="10"/>
        <v>0</v>
      </c>
      <c r="D33" s="38">
        <f t="shared" si="10"/>
        <v>0</v>
      </c>
      <c r="E33" s="38">
        <f t="shared" si="10"/>
        <v>-4712.65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-33473.92999999999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-20662.05</v>
      </c>
      <c r="C35" s="17">
        <v>0</v>
      </c>
      <c r="D35" s="17">
        <v>0</v>
      </c>
      <c r="E35" s="33">
        <v>-4712.65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-33473.92999999999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1995331.6</v>
      </c>
      <c r="C46" s="33">
        <v>979111.0699999998</v>
      </c>
      <c r="D46" s="33">
        <v>2398276.629999999</v>
      </c>
      <c r="E46" s="33">
        <v>2517698.69</v>
      </c>
      <c r="F46" s="33">
        <v>33698.17</v>
      </c>
      <c r="G46" s="33">
        <v>1841375.4999999998</v>
      </c>
      <c r="H46" s="33">
        <v>729691.2200000003</v>
      </c>
      <c r="I46" s="33">
        <v>686673.1100000001</v>
      </c>
      <c r="J46" s="33">
        <v>1768662.2799999993</v>
      </c>
      <c r="K46" s="33">
        <v>2171386.08</v>
      </c>
      <c r="L46" s="33">
        <f t="shared" si="11"/>
        <v>15121904.349999998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2441823.75</v>
      </c>
      <c r="C48" s="41">
        <f aca="true" t="shared" si="12" ref="C48:K48">IF(C17+C27+C40+C49&lt;0,0,C17+C27+C49)</f>
        <v>1341106.42</v>
      </c>
      <c r="D48" s="41">
        <f t="shared" si="12"/>
        <v>3604876.979999999</v>
      </c>
      <c r="E48" s="41">
        <f t="shared" si="12"/>
        <v>3486960.21</v>
      </c>
      <c r="F48" s="41">
        <f t="shared" si="12"/>
        <v>1086736.6199999999</v>
      </c>
      <c r="G48" s="41">
        <f t="shared" si="12"/>
        <v>2422732.36</v>
      </c>
      <c r="H48" s="41">
        <f t="shared" si="12"/>
        <v>1048939.4300000004</v>
      </c>
      <c r="I48" s="41">
        <f t="shared" si="12"/>
        <v>1122235.1</v>
      </c>
      <c r="J48" s="41">
        <f t="shared" si="12"/>
        <v>2266235.9999999995</v>
      </c>
      <c r="K48" s="41">
        <f t="shared" si="12"/>
        <v>2779248.34</v>
      </c>
      <c r="L48" s="42">
        <f>SUM(B48:K48)</f>
        <v>21600895.209999997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2441823.75</v>
      </c>
      <c r="C54" s="41">
        <f aca="true" t="shared" si="14" ref="C54:J54">SUM(C55:C66)</f>
        <v>1341106.42</v>
      </c>
      <c r="D54" s="41">
        <f t="shared" si="14"/>
        <v>3604876.98</v>
      </c>
      <c r="E54" s="41">
        <f t="shared" si="14"/>
        <v>3486960.21</v>
      </c>
      <c r="F54" s="41">
        <f t="shared" si="14"/>
        <v>1086736.62</v>
      </c>
      <c r="G54" s="41">
        <f t="shared" si="14"/>
        <v>2422732.36</v>
      </c>
      <c r="H54" s="41">
        <f t="shared" si="14"/>
        <v>1048939.43</v>
      </c>
      <c r="I54" s="41">
        <f>SUM(I55:I69)</f>
        <v>1122235.1</v>
      </c>
      <c r="J54" s="41">
        <f t="shared" si="14"/>
        <v>2266236</v>
      </c>
      <c r="K54" s="41">
        <f>SUM(K55:K68)</f>
        <v>2779248.35</v>
      </c>
      <c r="L54" s="46">
        <f>SUM(B54:K54)</f>
        <v>21600895.22</v>
      </c>
      <c r="M54" s="40"/>
    </row>
    <row r="55" spans="1:13" ht="18.75" customHeight="1">
      <c r="A55" s="47" t="s">
        <v>50</v>
      </c>
      <c r="B55" s="48">
        <v>2441823.75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2441823.75</v>
      </c>
      <c r="M55" s="40"/>
    </row>
    <row r="56" spans="1:12" ht="18.75" customHeight="1">
      <c r="A56" s="47" t="s">
        <v>60</v>
      </c>
      <c r="B56" s="17">
        <v>0</v>
      </c>
      <c r="C56" s="48">
        <v>1174600.3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1174600.3</v>
      </c>
    </row>
    <row r="57" spans="1:12" ht="18.75" customHeight="1">
      <c r="A57" s="47" t="s">
        <v>61</v>
      </c>
      <c r="B57" s="17">
        <v>0</v>
      </c>
      <c r="C57" s="48">
        <v>166506.12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166506.12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3604876.98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3604876.98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3486960.21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3486960.21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1086736.62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1086736.62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2422732.36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2422732.36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1048939.43</v>
      </c>
      <c r="I62" s="17">
        <v>0</v>
      </c>
      <c r="J62" s="17">
        <v>0</v>
      </c>
      <c r="K62" s="17">
        <v>0</v>
      </c>
      <c r="L62" s="46">
        <f t="shared" si="15"/>
        <v>1048939.43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2266236</v>
      </c>
      <c r="K64" s="17">
        <v>0</v>
      </c>
      <c r="L64" s="46">
        <f t="shared" si="15"/>
        <v>2266236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1777235.05</v>
      </c>
      <c r="L65" s="46">
        <f t="shared" si="15"/>
        <v>1777235.05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1002013.3</v>
      </c>
      <c r="L66" s="46">
        <f t="shared" si="15"/>
        <v>1002013.3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1122235.1</v>
      </c>
      <c r="J69" s="53">
        <v>0</v>
      </c>
      <c r="K69" s="53">
        <v>0</v>
      </c>
      <c r="L69" s="51">
        <f>SUM(B69:K69)</f>
        <v>1122235.1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 t="s">
        <v>79</v>
      </c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2021-05-07T12:24:30Z</dcterms:modified>
  <cp:category/>
  <cp:version/>
  <cp:contentType/>
  <cp:contentStatus/>
</cp:coreProperties>
</file>