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<sst xmlns="http://schemas.openxmlformats.org/spreadsheetml/2006/main" count="79" uniqueCount="78">
  <si>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</si>
  <si>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</si>
  <si>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</si>
  <si>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</si>
  <si>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</si>
  <si>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</si>
  <si>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</si>
  <si>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</si>
  <si>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</si>
  <si>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</si>
  <si>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</si>
  <si>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</si>
  <si>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</si>
  <si>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</si>
  <si>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</si>
  <si>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</si>
  <si>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</si>
  <si>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</si>
  <si>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</si>
  <si>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</si>
  <si>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</si>
  <si>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</si>
  <si>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</si>
  <si>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</si>
  <si>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</si>
  <si>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</si>
  <si>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</si>
  <si>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</si>
  <si>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</si>
  <si>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</si>
  <si>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</si>
  <si>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</si>
  <si>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</si>
  <si>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</si>
  <si>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</si>
  <si>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</si>
  <si>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</si>
  <si>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</si>
  <si>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</si>
  <si>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</si>
  <si>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</si>
  <si>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</si>
  <si>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</si>
  <si>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</si>
  <si>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</si>
  <si>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</si>
  <si>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</si>
  <si>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</si>
  <si>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</si>
  <si>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</si>
  <si>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</si>
  <si>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</si>
  <si>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</si>
  <si>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</si>
  <si>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</si>
  <si>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</si>
  <si>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</si>
  <si>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</si>
  <si>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</si>
  <si>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</si>
  <si>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</si>
  <si>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</si>
  <si>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</si>
  <si>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</si>
  <si>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</si>
  <si>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</si>
  <si>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</si>
  <si>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</si>
  <si>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</si>
  <si>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</si>
  <si>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</si>
  <si>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</si>
  <si>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</si>
  <si>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</si>
  <si>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</si>
  <si>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</si>
  <si>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29/04/21 - VENCIMENTO 06/05/21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</si>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</sst>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57703</v>
      </c>
      <c r="C7" s="10">
        <f>C8+C11</f>
        <v>73227</v>
      </c>
      <c r="D7" s="10">
        <f aca="true" t="shared" si="0" ref="D7:K7">D8+D11</f>
        <v>208340</v>
      </c>
      <c r="E7" s="10">
        <f t="shared" si="0"/>
        <v>181557</v>
      </c>
      <c r="F7" s="10">
        <f t="shared" si="0"/>
        <v>190645</v>
      </c>
      <c r="G7" s="10">
        <f t="shared" si="0"/>
        <v>96035</v>
      </c>
      <c r="H7" s="10">
        <f t="shared" si="0"/>
        <v>48918</v>
      </c>
      <c r="I7" s="10">
        <f t="shared" si="0"/>
        <v>89708</v>
      </c>
      <c r="J7" s="10">
        <f t="shared" si="0"/>
        <v>70180</v>
      </c>
      <c r="K7" s="10">
        <f t="shared" si="0"/>
        <v>146763</v>
      </c>
      <c r="L7" s="10">
        <f>SUM(B7:K7)</f>
        <v>1163076</v>
      </c>
      <c r="M7" s="11"/>
    </row>
    <row r="8" spans="1:13" ht="17.25" customHeight="1">
      <c r="A8" s="12" t="s">
        <v>18</v>
      </c>
      <c r="B8" s="13">
        <f>B9+B10</f>
        <v>3896</v>
      </c>
      <c r="C8" s="13">
        <f aca="true" t="shared" si="1" ref="C8:K8">C9+C10</f>
        <v>4963</v>
      </c>
      <c r="D8" s="13">
        <f t="shared" si="1"/>
        <v>13512</v>
      </c>
      <c r="E8" s="13">
        <f t="shared" si="1"/>
        <v>10849</v>
      </c>
      <c r="F8" s="13">
        <f t="shared" si="1"/>
        <v>10604</v>
      </c>
      <c r="G8" s="13">
        <f t="shared" si="1"/>
        <v>6570</v>
      </c>
      <c r="H8" s="13">
        <f t="shared" si="1"/>
        <v>3073</v>
      </c>
      <c r="I8" s="13">
        <f t="shared" si="1"/>
        <v>4147</v>
      </c>
      <c r="J8" s="13">
        <f t="shared" si="1"/>
        <v>3892</v>
      </c>
      <c r="K8" s="13">
        <f t="shared" si="1"/>
        <v>8292</v>
      </c>
      <c r="L8" s="13">
        <f>SUM(B8:K8)</f>
        <v>69798</v>
      </c>
      <c r="M8"/>
    </row>
    <row r="9" spans="1:13" ht="17.25" customHeight="1">
      <c r="A9" s="14" t="s">
        <v>19</v>
      </c>
      <c r="B9" s="15">
        <v>3894</v>
      </c>
      <c r="C9" s="15">
        <v>4963</v>
      </c>
      <c r="D9" s="15">
        <v>13512</v>
      </c>
      <c r="E9" s="15">
        <v>10849</v>
      </c>
      <c r="F9" s="15">
        <v>10604</v>
      </c>
      <c r="G9" s="15">
        <v>6570</v>
      </c>
      <c r="H9" s="15">
        <v>3072</v>
      </c>
      <c r="I9" s="15">
        <v>4147</v>
      </c>
      <c r="J9" s="15">
        <v>3892</v>
      </c>
      <c r="K9" s="15">
        <v>8292</v>
      </c>
      <c r="L9" s="13">
        <f>SUM(B9:K9)</f>
        <v>69795</v>
      </c>
      <c r="M9"/>
    </row>
    <row r="10" spans="1:13" ht="17.25" customHeight="1">
      <c r="A10" s="14" t="s">
        <v>20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</v>
      </c>
      <c r="I10" s="15">
        <v>0</v>
      </c>
      <c r="J10" s="15">
        <v>0</v>
      </c>
      <c r="K10" s="15">
        <v>0</v>
      </c>
      <c r="L10" s="13">
        <f>SUM(B10:K10)</f>
        <v>3</v>
      </c>
      <c r="M10"/>
    </row>
    <row r="11" spans="1:13" ht="17.25" customHeight="1">
      <c r="A11" s="12" t="s">
        <v>21</v>
      </c>
      <c r="B11" s="15">
        <v>53807</v>
      </c>
      <c r="C11" s="15">
        <v>68264</v>
      </c>
      <c r="D11" s="15">
        <v>194828</v>
      </c>
      <c r="E11" s="15">
        <v>170708</v>
      </c>
      <c r="F11" s="15">
        <v>180041</v>
      </c>
      <c r="G11" s="15">
        <v>89465</v>
      </c>
      <c r="H11" s="15">
        <v>45845</v>
      </c>
      <c r="I11" s="15">
        <v>85561</v>
      </c>
      <c r="J11" s="15">
        <v>66288</v>
      </c>
      <c r="K11" s="15">
        <v>138471</v>
      </c>
      <c r="L11" s="13">
        <f>SUM(B11:K11)</f>
        <v>1093278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1.410879036296511</v>
      </c>
      <c r="C15" s="22">
        <v>1.670764247449045</v>
      </c>
      <c r="D15" s="22">
        <v>1.619518672979585</v>
      </c>
      <c r="E15" s="22">
        <v>1.485073647983397</v>
      </c>
      <c r="F15" s="22">
        <v>1.710619551430413</v>
      </c>
      <c r="G15" s="22">
        <v>1.699829604733335</v>
      </c>
      <c r="H15" s="22">
        <v>1.706468787993577</v>
      </c>
      <c r="I15" s="22">
        <v>1.542551602804063</v>
      </c>
      <c r="J15" s="22">
        <v>2.002849314047253</v>
      </c>
      <c r="K15" s="22">
        <v>1.475037074004961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475181.23000000004</v>
      </c>
      <c r="C17" s="25">
        <f aca="true" t="shared" si="2" ref="C17:K17">C18+C19+C20+C21+C22+C23+C24</f>
        <v>381225.46</v>
      </c>
      <c r="D17" s="25">
        <f t="shared" si="2"/>
        <v>1259313.0999999999</v>
      </c>
      <c r="E17" s="25">
        <f t="shared" si="2"/>
        <v>1011689.6300000001</v>
      </c>
      <c r="F17" s="25">
        <f t="shared" si="2"/>
        <v>1092542.08</v>
      </c>
      <c r="G17" s="25">
        <f t="shared" si="2"/>
        <v>604567.08</v>
      </c>
      <c r="H17" s="25">
        <f t="shared" si="2"/>
        <v>340437.23000000004</v>
      </c>
      <c r="I17" s="25">
        <f t="shared" si="2"/>
        <v>460233.48</v>
      </c>
      <c r="J17" s="25">
        <f t="shared" si="2"/>
        <v>509306.04</v>
      </c>
      <c r="K17" s="25">
        <f t="shared" si="2"/>
        <v>640494.22</v>
      </c>
      <c r="L17" s="25">
        <f>L18+L19+L20+L21+L22+L23+L24</f>
        <v>6774989.55</v>
      </c>
      <c r="M17"/>
    </row>
    <row r="18" spans="1:13" ht="17.25" customHeight="1">
      <c r="A18" s="26" t="s">
        <v>24</v>
      </c>
      <c r="B18" s="33">
        <f aca="true" t="shared" si="3" ref="B18:K18">ROUND(B13*B7,2)</f>
        <v>335144.79</v>
      </c>
      <c r="C18" s="33">
        <f t="shared" si="3"/>
        <v>224169.82</v>
      </c>
      <c r="D18" s="33">
        <f t="shared" si="3"/>
        <v>759565.97</v>
      </c>
      <c r="E18" s="33">
        <f t="shared" si="3"/>
        <v>669400.66</v>
      </c>
      <c r="F18" s="33">
        <f t="shared" si="3"/>
        <v>622227.15</v>
      </c>
      <c r="G18" s="33">
        <f t="shared" si="3"/>
        <v>344429.53</v>
      </c>
      <c r="H18" s="33">
        <f t="shared" si="3"/>
        <v>193304.37</v>
      </c>
      <c r="I18" s="33">
        <f t="shared" si="3"/>
        <v>294430.63</v>
      </c>
      <c r="J18" s="33">
        <f t="shared" si="3"/>
        <v>248009.1</v>
      </c>
      <c r="K18" s="33">
        <f t="shared" si="3"/>
        <v>423455.28</v>
      </c>
      <c r="L18" s="33">
        <f aca="true" t="shared" si="4" ref="L18:L24">SUM(B18:K18)</f>
        <v>4114137.3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137703.97</v>
      </c>
      <c r="C19" s="33">
        <f t="shared" si="5"/>
        <v>150365.1</v>
      </c>
      <c r="D19" s="33">
        <f t="shared" si="5"/>
        <v>470565.3</v>
      </c>
      <c r="E19" s="33">
        <f t="shared" si="5"/>
        <v>324708.62</v>
      </c>
      <c r="F19" s="33">
        <f t="shared" si="5"/>
        <v>442166.78</v>
      </c>
      <c r="G19" s="33">
        <f t="shared" si="5"/>
        <v>241041.98</v>
      </c>
      <c r="H19" s="33">
        <f t="shared" si="5"/>
        <v>136563.5</v>
      </c>
      <c r="I19" s="33">
        <f t="shared" si="5"/>
        <v>159743.81</v>
      </c>
      <c r="J19" s="33">
        <f t="shared" si="5"/>
        <v>248715.76</v>
      </c>
      <c r="K19" s="33">
        <f t="shared" si="5"/>
        <v>201156.96</v>
      </c>
      <c r="L19" s="33">
        <f t="shared" si="4"/>
        <v>2512731.7800000003</v>
      </c>
      <c r="M19"/>
    </row>
    <row r="20" spans="1:13" ht="17.25" customHeight="1">
      <c r="A20" s="27" t="s">
        <v>26</v>
      </c>
      <c r="B20" s="33">
        <v>1273.2</v>
      </c>
      <c r="C20" s="33">
        <v>5304.6</v>
      </c>
      <c r="D20" s="33">
        <v>26409.95</v>
      </c>
      <c r="E20" s="33">
        <v>19281.8</v>
      </c>
      <c r="F20" s="33">
        <v>26762.21</v>
      </c>
      <c r="G20" s="33">
        <v>19095.57</v>
      </c>
      <c r="H20" s="33">
        <v>10939.39</v>
      </c>
      <c r="I20" s="33">
        <v>4673.1</v>
      </c>
      <c r="J20" s="33">
        <v>9809.3</v>
      </c>
      <c r="K20" s="33">
        <v>13110.1</v>
      </c>
      <c r="L20" s="33">
        <f t="shared" si="4"/>
        <v>136659.22000000003</v>
      </c>
      <c r="M20"/>
    </row>
    <row r="21" spans="1:13" ht="17.25" customHeight="1">
      <c r="A21" s="27" t="s">
        <v>27</v>
      </c>
      <c r="B21" s="33">
        <v>1385.94</v>
      </c>
      <c r="C21" s="29">
        <v>1385.94</v>
      </c>
      <c r="D21" s="29">
        <v>2771.88</v>
      </c>
      <c r="E21" s="29">
        <v>2771.88</v>
      </c>
      <c r="F21" s="33">
        <v>1385.94</v>
      </c>
      <c r="G21" s="29">
        <v>0</v>
      </c>
      <c r="H21" s="33">
        <v>1385.94</v>
      </c>
      <c r="I21" s="29">
        <v>1385.94</v>
      </c>
      <c r="J21" s="29">
        <v>2771.88</v>
      </c>
      <c r="K21" s="29">
        <v>2771.88</v>
      </c>
      <c r="L21" s="33">
        <f t="shared" si="4"/>
        <v>18017.22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-4473.33</v>
      </c>
      <c r="F22" s="33">
        <v>0</v>
      </c>
      <c r="G22" s="33">
        <v>0</v>
      </c>
      <c r="H22" s="30">
        <v>-1755.97</v>
      </c>
      <c r="I22" s="33">
        <v>0</v>
      </c>
      <c r="J22" s="30">
        <v>0</v>
      </c>
      <c r="K22" s="30">
        <v>0</v>
      </c>
      <c r="L22" s="33">
        <f t="shared" si="4"/>
        <v>-6229.3</v>
      </c>
      <c r="M22"/>
    </row>
    <row r="23" spans="1:13" ht="17.25" customHeight="1">
      <c r="A23" s="27" t="s">
        <v>73</v>
      </c>
      <c r="B23" s="33">
        <v>-326.67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-326.67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-37795.509999999995</v>
      </c>
      <c r="C27" s="33">
        <f t="shared" si="6"/>
        <v>-21837.2</v>
      </c>
      <c r="D27" s="33">
        <f t="shared" si="6"/>
        <v>-59452.8</v>
      </c>
      <c r="E27" s="33">
        <f t="shared" si="6"/>
        <v>-52448.17</v>
      </c>
      <c r="F27" s="33">
        <f t="shared" si="6"/>
        <v>-46657.6</v>
      </c>
      <c r="G27" s="33">
        <f t="shared" si="6"/>
        <v>-28908</v>
      </c>
      <c r="H27" s="33">
        <f t="shared" si="6"/>
        <v>-21616.03</v>
      </c>
      <c r="I27" s="33">
        <f t="shared" si="6"/>
        <v>-28526.89</v>
      </c>
      <c r="J27" s="33">
        <f t="shared" si="6"/>
        <v>-17124.8</v>
      </c>
      <c r="K27" s="33">
        <f t="shared" si="6"/>
        <v>-36484.8</v>
      </c>
      <c r="L27" s="33">
        <f aca="true" t="shared" si="7" ref="L27:L33">SUM(B27:K27)</f>
        <v>-350851.8</v>
      </c>
      <c r="M27"/>
    </row>
    <row r="28" spans="1:13" ht="18.75" customHeight="1">
      <c r="A28" s="27" t="s">
        <v>30</v>
      </c>
      <c r="B28" s="33">
        <f>B29+B30+B31+B32</f>
        <v>-17133.6</v>
      </c>
      <c r="C28" s="33">
        <f aca="true" t="shared" si="8" ref="C28:K28">C29+C30+C31+C32</f>
        <v>-21837.2</v>
      </c>
      <c r="D28" s="33">
        <f t="shared" si="8"/>
        <v>-59452.8</v>
      </c>
      <c r="E28" s="33">
        <f t="shared" si="8"/>
        <v>-47735.6</v>
      </c>
      <c r="F28" s="33">
        <f t="shared" si="8"/>
        <v>-46657.6</v>
      </c>
      <c r="G28" s="33">
        <f t="shared" si="8"/>
        <v>-28908</v>
      </c>
      <c r="H28" s="33">
        <f t="shared" si="8"/>
        <v>-13516.8</v>
      </c>
      <c r="I28" s="33">
        <f t="shared" si="8"/>
        <v>-28526.89</v>
      </c>
      <c r="J28" s="33">
        <f t="shared" si="8"/>
        <v>-17124.8</v>
      </c>
      <c r="K28" s="33">
        <f t="shared" si="8"/>
        <v>-36484.8</v>
      </c>
      <c r="L28" s="33">
        <f t="shared" si="7"/>
        <v>-317378.08999999997</v>
      </c>
      <c r="M28"/>
    </row>
    <row r="29" spans="1:13" s="36" customFormat="1" ht="18.75" customHeight="1">
      <c r="A29" s="34" t="s">
        <v>58</v>
      </c>
      <c r="B29" s="33">
        <f>-ROUND((B9)*$E$3,2)</f>
        <v>-17133.6</v>
      </c>
      <c r="C29" s="33">
        <f aca="true" t="shared" si="9" ref="C29:K29">-ROUND((C9)*$E$3,2)</f>
        <v>-21837.2</v>
      </c>
      <c r="D29" s="33">
        <f t="shared" si="9"/>
        <v>-59452.8</v>
      </c>
      <c r="E29" s="33">
        <f t="shared" si="9"/>
        <v>-47735.6</v>
      </c>
      <c r="F29" s="33">
        <f t="shared" si="9"/>
        <v>-46657.6</v>
      </c>
      <c r="G29" s="33">
        <f t="shared" si="9"/>
        <v>-28908</v>
      </c>
      <c r="H29" s="33">
        <f t="shared" si="9"/>
        <v>-13516.8</v>
      </c>
      <c r="I29" s="33">
        <f t="shared" si="9"/>
        <v>-18246.8</v>
      </c>
      <c r="J29" s="33">
        <f t="shared" si="9"/>
        <v>-17124.8</v>
      </c>
      <c r="K29" s="33">
        <f t="shared" si="9"/>
        <v>-36484.8</v>
      </c>
      <c r="L29" s="33">
        <f t="shared" si="7"/>
        <v>-307098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-84.47</v>
      </c>
      <c r="J31" s="17">
        <v>0</v>
      </c>
      <c r="K31" s="17">
        <v>0</v>
      </c>
      <c r="L31" s="33">
        <f t="shared" si="7"/>
        <v>-84.47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-10195.62</v>
      </c>
      <c r="J32" s="17">
        <v>0</v>
      </c>
      <c r="K32" s="17">
        <v>0</v>
      </c>
      <c r="L32" s="33">
        <f t="shared" si="7"/>
        <v>-10195.62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-20661.91</v>
      </c>
      <c r="C33" s="38">
        <f t="shared" si="10"/>
        <v>0</v>
      </c>
      <c r="D33" s="38">
        <f t="shared" si="10"/>
        <v>0</v>
      </c>
      <c r="E33" s="38">
        <f t="shared" si="10"/>
        <v>-4712.57</v>
      </c>
      <c r="F33" s="38">
        <f t="shared" si="10"/>
        <v>0</v>
      </c>
      <c r="G33" s="38">
        <f t="shared" si="10"/>
        <v>0</v>
      </c>
      <c r="H33" s="38">
        <f t="shared" si="10"/>
        <v>-8099.23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-33473.71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-20661.91</v>
      </c>
      <c r="C35" s="17">
        <v>0</v>
      </c>
      <c r="D35" s="17">
        <v>0</v>
      </c>
      <c r="E35" s="33">
        <v>-4712.57</v>
      </c>
      <c r="F35" s="28">
        <v>0</v>
      </c>
      <c r="G35" s="28">
        <v>0</v>
      </c>
      <c r="H35" s="33">
        <v>-8099.23</v>
      </c>
      <c r="I35" s="17">
        <v>0</v>
      </c>
      <c r="J35" s="28">
        <v>0</v>
      </c>
      <c r="K35" s="17">
        <v>0</v>
      </c>
      <c r="L35" s="33">
        <f>SUM(B35:K35)</f>
        <v>-33473.71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437385.72000000003</v>
      </c>
      <c r="C48" s="41">
        <f aca="true" t="shared" si="12" ref="C48:K48">IF(C17+C27+C40+C49&lt;0,0,C17+C27+C49)</f>
        <v>359388.26</v>
      </c>
      <c r="D48" s="41">
        <f t="shared" si="12"/>
        <v>1199860.2999999998</v>
      </c>
      <c r="E48" s="41">
        <f t="shared" si="12"/>
        <v>959241.4600000001</v>
      </c>
      <c r="F48" s="41">
        <f t="shared" si="12"/>
        <v>1045884.4800000001</v>
      </c>
      <c r="G48" s="41">
        <f t="shared" si="12"/>
        <v>575659.08</v>
      </c>
      <c r="H48" s="41">
        <f t="shared" si="12"/>
        <v>318821.20000000007</v>
      </c>
      <c r="I48" s="41">
        <f t="shared" si="12"/>
        <v>431706.58999999997</v>
      </c>
      <c r="J48" s="41">
        <f t="shared" si="12"/>
        <v>492181.24</v>
      </c>
      <c r="K48" s="41">
        <f t="shared" si="12"/>
        <v>604009.4199999999</v>
      </c>
      <c r="L48" s="42">
        <f>SUM(B48:K48)</f>
        <v>6424137.75</v>
      </c>
      <c r="M48" s="55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437385.72</v>
      </c>
      <c r="C54" s="41">
        <f aca="true" t="shared" si="14" ref="C54:J54">SUM(C55:C66)</f>
        <v>359388.26</v>
      </c>
      <c r="D54" s="41">
        <f t="shared" si="14"/>
        <v>1199860.3</v>
      </c>
      <c r="E54" s="41">
        <f t="shared" si="14"/>
        <v>959241.46</v>
      </c>
      <c r="F54" s="41">
        <f t="shared" si="14"/>
        <v>1045884.48</v>
      </c>
      <c r="G54" s="41">
        <f t="shared" si="14"/>
        <v>575659.08</v>
      </c>
      <c r="H54" s="41">
        <f t="shared" si="14"/>
        <v>318821.2</v>
      </c>
      <c r="I54" s="41">
        <f>SUM(I55:I69)</f>
        <v>431706.59</v>
      </c>
      <c r="J54" s="41">
        <f t="shared" si="14"/>
        <v>492181.24</v>
      </c>
      <c r="K54" s="41">
        <f>SUM(K55:K68)</f>
        <v>604009.42</v>
      </c>
      <c r="L54" s="46">
        <f>SUM(B54:K54)</f>
        <v>6424137.75</v>
      </c>
      <c r="M54" s="40"/>
    </row>
    <row r="55" spans="1:13" ht="18.75" customHeight="1">
      <c r="A55" s="47" t="s">
        <v>51</v>
      </c>
      <c r="B55" s="48">
        <v>437385.72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437385.72</v>
      </c>
      <c r="M55" s="40"/>
    </row>
    <row r="56" spans="1:12" ht="18.75" customHeight="1">
      <c r="A56" s="47" t="s">
        <v>61</v>
      </c>
      <c r="B56" s="17">
        <v>0</v>
      </c>
      <c r="C56" s="48">
        <v>314105.34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314105.34</v>
      </c>
    </row>
    <row r="57" spans="1:12" ht="18.75" customHeight="1">
      <c r="A57" s="47" t="s">
        <v>62</v>
      </c>
      <c r="B57" s="17">
        <v>0</v>
      </c>
      <c r="C57" s="48">
        <v>45282.92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45282.92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1199860.3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1199860.3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959241.46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959241.46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1045884.48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1045884.48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575659.08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575659.08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318821.2</v>
      </c>
      <c r="I62" s="17">
        <v>0</v>
      </c>
      <c r="J62" s="17">
        <v>0</v>
      </c>
      <c r="K62" s="17">
        <v>0</v>
      </c>
      <c r="L62" s="46">
        <f t="shared" si="15"/>
        <v>318821.2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492181.24</v>
      </c>
      <c r="K64" s="17">
        <v>0</v>
      </c>
      <c r="L64" s="46">
        <f t="shared" si="15"/>
        <v>492181.24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338547.28</v>
      </c>
      <c r="L65" s="46">
        <f t="shared" si="15"/>
        <v>338547.28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265462.14</v>
      </c>
      <c r="L66" s="46">
        <f t="shared" si="15"/>
        <v>265462.14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431706.59</v>
      </c>
      <c r="J69" s="53">
        <v>0</v>
      </c>
      <c r="K69" s="53">
        <v>0</v>
      </c>
      <c r="L69" s="51">
        <f>SUM(B69:K69)</f>
        <v>431706.59</v>
      </c>
    </row>
    <row r="70" spans="1:12" ht="18" customHeight="1">
      <c r="A70" s="52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:11" ht="14.25">
      <c r="A72" s="54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2021-05-05T17:37:20Z</dcterms:modified>
  <cp:category/>
  <cp:version/>
  <cp:contentType/>
  <cp:contentStatus/>
</cp:coreProperties>
</file>