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<sst xmlns="http://schemas.openxmlformats.org/spreadsheetml/2006/main" count="79" uniqueCount="78">
  <si>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</si>
  <si>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</si>
  <si>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</si>
  <si>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</si>
  <si>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</si>
  <si>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</si>
  <si>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</si>
  <si>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</si>
  <si>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</si>
  <si>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</si>
  <si>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</si>
  <si>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</si>
  <si>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</si>
  <si>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</si>
  <si>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</si>
  <si>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</si>
  <si>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</si>
  <si>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</si>
  <si>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</si>
  <si>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</si>
  <si>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</si>
  <si>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</si>
  <si>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</si>
  <si>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</si>
  <si>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</si>
  <si>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</si>
  <si>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</si>
  <si>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</si>
  <si>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</si>
  <si>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</si>
  <si>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</si>
  <si>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</si>
  <si>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</si>
  <si>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</si>
  <si>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</si>
  <si>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</si>
  <si>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</si>
  <si>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</si>
  <si>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</si>
  <si>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</si>
  <si>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</si>
  <si>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</si>
  <si>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</si>
  <si>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</si>
  <si>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</si>
  <si>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</si>
  <si>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</si>
  <si>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</si>
  <si>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</si>
  <si>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</si>
  <si>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</si>
  <si>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</si>
  <si>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</si>
  <si>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</si>
  <si>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</si>
  <si>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</si>
  <si>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</si>
  <si>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</si>
  <si>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</si>
  <si>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</si>
  <si>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</si>
  <si>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</si>
  <si>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</si>
  <si>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</si>
  <si>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</si>
  <si>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</si>
  <si>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</si>
  <si>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</si>
  <si>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</si>
  <si>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</si>
  <si>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</si>
  <si>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</si>
  <si>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</si>
  <si>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</si>
  <si>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</si>
  <si>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</si>
  <si>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27/04/21 - VENCIMENTO 04/05/21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</si>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</sst>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57321</v>
      </c>
      <c r="C7" s="10">
        <f>C8+C11</f>
        <v>71806</v>
      </c>
      <c r="D7" s="10">
        <f aca="true" t="shared" si="0" ref="D7:K7">D8+D11</f>
        <v>206577</v>
      </c>
      <c r="E7" s="10">
        <f t="shared" si="0"/>
        <v>181513</v>
      </c>
      <c r="F7" s="10">
        <f t="shared" si="0"/>
        <v>189247</v>
      </c>
      <c r="G7" s="10">
        <f t="shared" si="0"/>
        <v>95314</v>
      </c>
      <c r="H7" s="10">
        <f t="shared" si="0"/>
        <v>48290</v>
      </c>
      <c r="I7" s="10">
        <f t="shared" si="0"/>
        <v>87503</v>
      </c>
      <c r="J7" s="10">
        <f t="shared" si="0"/>
        <v>69898</v>
      </c>
      <c r="K7" s="10">
        <f t="shared" si="0"/>
        <v>143187</v>
      </c>
      <c r="L7" s="10">
        <f>SUM(B7:K7)</f>
        <v>1150656</v>
      </c>
      <c r="M7" s="11"/>
    </row>
    <row r="8" spans="1:13" ht="17.25" customHeight="1">
      <c r="A8" s="12" t="s">
        <v>18</v>
      </c>
      <c r="B8" s="13">
        <f>B9+B10</f>
        <v>3898</v>
      </c>
      <c r="C8" s="13">
        <f aca="true" t="shared" si="1" ref="C8:K8">C9+C10</f>
        <v>4857</v>
      </c>
      <c r="D8" s="13">
        <f t="shared" si="1"/>
        <v>13378</v>
      </c>
      <c r="E8" s="13">
        <f t="shared" si="1"/>
        <v>10738</v>
      </c>
      <c r="F8" s="13">
        <f t="shared" si="1"/>
        <v>10930</v>
      </c>
      <c r="G8" s="13">
        <f t="shared" si="1"/>
        <v>6273</v>
      </c>
      <c r="H8" s="13">
        <f t="shared" si="1"/>
        <v>2950</v>
      </c>
      <c r="I8" s="13">
        <f t="shared" si="1"/>
        <v>4001</v>
      </c>
      <c r="J8" s="13">
        <f t="shared" si="1"/>
        <v>3768</v>
      </c>
      <c r="K8" s="13">
        <f t="shared" si="1"/>
        <v>8134</v>
      </c>
      <c r="L8" s="13">
        <f>SUM(B8:K8)</f>
        <v>68927</v>
      </c>
      <c r="M8"/>
    </row>
    <row r="9" spans="1:13" ht="17.25" customHeight="1">
      <c r="A9" s="14" t="s">
        <v>19</v>
      </c>
      <c r="B9" s="15">
        <v>3898</v>
      </c>
      <c r="C9" s="15">
        <v>4857</v>
      </c>
      <c r="D9" s="15">
        <v>13378</v>
      </c>
      <c r="E9" s="15">
        <v>10738</v>
      </c>
      <c r="F9" s="15">
        <v>10930</v>
      </c>
      <c r="G9" s="15">
        <v>6273</v>
      </c>
      <c r="H9" s="15">
        <v>2948</v>
      </c>
      <c r="I9" s="15">
        <v>4001</v>
      </c>
      <c r="J9" s="15">
        <v>3768</v>
      </c>
      <c r="K9" s="15">
        <v>8134</v>
      </c>
      <c r="L9" s="13">
        <f>SUM(B9:K9)</f>
        <v>68925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53423</v>
      </c>
      <c r="C11" s="15">
        <v>66949</v>
      </c>
      <c r="D11" s="15">
        <v>193199</v>
      </c>
      <c r="E11" s="15">
        <v>170775</v>
      </c>
      <c r="F11" s="15">
        <v>178317</v>
      </c>
      <c r="G11" s="15">
        <v>89041</v>
      </c>
      <c r="H11" s="15">
        <v>45340</v>
      </c>
      <c r="I11" s="15">
        <v>83502</v>
      </c>
      <c r="J11" s="15">
        <v>66130</v>
      </c>
      <c r="K11" s="15">
        <v>135053</v>
      </c>
      <c r="L11" s="13">
        <f>SUM(B11:K11)</f>
        <v>1081729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1.419153841381052</v>
      </c>
      <c r="C15" s="22">
        <v>1.698571806403642</v>
      </c>
      <c r="D15" s="22">
        <v>1.628237628960851</v>
      </c>
      <c r="E15" s="22">
        <v>1.478487323418351</v>
      </c>
      <c r="F15" s="22">
        <v>1.721406953482385</v>
      </c>
      <c r="G15" s="22">
        <v>1.717487932721053</v>
      </c>
      <c r="H15" s="22">
        <v>1.713909855791096</v>
      </c>
      <c r="I15" s="22">
        <v>1.568673958657342</v>
      </c>
      <c r="J15" s="22">
        <v>2.009826053370179</v>
      </c>
      <c r="K15" s="22">
        <v>1.506195908540213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475026.38999999996</v>
      </c>
      <c r="C17" s="25">
        <f aca="true" t="shared" si="2" ref="C17:K17">C18+C19+C20+C21+C22+C23+C24</f>
        <v>379943.8</v>
      </c>
      <c r="D17" s="25">
        <f t="shared" si="2"/>
        <v>1255091.26</v>
      </c>
      <c r="E17" s="25">
        <f t="shared" si="2"/>
        <v>1006572.7500000001</v>
      </c>
      <c r="F17" s="25">
        <f t="shared" si="2"/>
        <v>1091267.19</v>
      </c>
      <c r="G17" s="25">
        <f t="shared" si="2"/>
        <v>606311.26</v>
      </c>
      <c r="H17" s="25">
        <f t="shared" si="2"/>
        <v>337372.93000000005</v>
      </c>
      <c r="I17" s="25">
        <f t="shared" si="2"/>
        <v>456572.16</v>
      </c>
      <c r="J17" s="25">
        <f t="shared" si="2"/>
        <v>508486.12</v>
      </c>
      <c r="K17" s="25">
        <f t="shared" si="2"/>
        <v>638400.5199999999</v>
      </c>
      <c r="L17" s="25">
        <f>L18+L19+L20+L21+L22+L23+L24</f>
        <v>6755044.38</v>
      </c>
      <c r="M17"/>
    </row>
    <row r="18" spans="1:13" ht="17.25" customHeight="1">
      <c r="A18" s="26" t="s">
        <v>24</v>
      </c>
      <c r="B18" s="33">
        <f aca="true" t="shared" si="3" ref="B18:K18">ROUND(B13*B7,2)</f>
        <v>332926.1</v>
      </c>
      <c r="C18" s="33">
        <f t="shared" si="3"/>
        <v>219819.71</v>
      </c>
      <c r="D18" s="33">
        <f t="shared" si="3"/>
        <v>753138.43</v>
      </c>
      <c r="E18" s="33">
        <f t="shared" si="3"/>
        <v>669238.43</v>
      </c>
      <c r="F18" s="33">
        <f t="shared" si="3"/>
        <v>617664.36</v>
      </c>
      <c r="G18" s="33">
        <f t="shared" si="3"/>
        <v>341843.66</v>
      </c>
      <c r="H18" s="33">
        <f t="shared" si="3"/>
        <v>190822.76</v>
      </c>
      <c r="I18" s="33">
        <f t="shared" si="3"/>
        <v>287193.6</v>
      </c>
      <c r="J18" s="33">
        <f t="shared" si="3"/>
        <v>247012.54</v>
      </c>
      <c r="K18" s="33">
        <f t="shared" si="3"/>
        <v>413137.45</v>
      </c>
      <c r="L18" s="33">
        <f aca="true" t="shared" si="4" ref="L18:L24">SUM(B18:K18)</f>
        <v>4072797.0400000005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139547.25</v>
      </c>
      <c r="C19" s="33">
        <f t="shared" si="5"/>
        <v>153559.85</v>
      </c>
      <c r="D19" s="33">
        <f t="shared" si="5"/>
        <v>473149.9</v>
      </c>
      <c r="E19" s="33">
        <f t="shared" si="5"/>
        <v>320222.11</v>
      </c>
      <c r="F19" s="33">
        <f t="shared" si="5"/>
        <v>445587.36</v>
      </c>
      <c r="G19" s="33">
        <f t="shared" si="5"/>
        <v>245268.7</v>
      </c>
      <c r="H19" s="33">
        <f t="shared" si="5"/>
        <v>136230.25</v>
      </c>
      <c r="I19" s="33">
        <f t="shared" si="5"/>
        <v>163319.52</v>
      </c>
      <c r="J19" s="33">
        <f t="shared" si="5"/>
        <v>249439.7</v>
      </c>
      <c r="K19" s="33">
        <f t="shared" si="5"/>
        <v>209128.49</v>
      </c>
      <c r="L19" s="33">
        <f t="shared" si="4"/>
        <v>2535453.13</v>
      </c>
      <c r="M19"/>
    </row>
    <row r="20" spans="1:13" ht="17.25" customHeight="1">
      <c r="A20" s="27" t="s">
        <v>26</v>
      </c>
      <c r="B20" s="33">
        <v>1167.1</v>
      </c>
      <c r="C20" s="33">
        <v>5178.3</v>
      </c>
      <c r="D20" s="33">
        <v>26031.05</v>
      </c>
      <c r="E20" s="33">
        <v>19534.4</v>
      </c>
      <c r="F20" s="33">
        <v>26629.53</v>
      </c>
      <c r="G20" s="33">
        <v>19198.9</v>
      </c>
      <c r="H20" s="33">
        <v>10689.95</v>
      </c>
      <c r="I20" s="33">
        <v>4673.1</v>
      </c>
      <c r="J20" s="33">
        <v>9262</v>
      </c>
      <c r="K20" s="33">
        <v>13362.7</v>
      </c>
      <c r="L20" s="33">
        <f t="shared" si="4"/>
        <v>135727.03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-720.74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-720.74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-37813.11</v>
      </c>
      <c r="C27" s="33">
        <f t="shared" si="6"/>
        <v>-21370.8</v>
      </c>
      <c r="D27" s="33">
        <f t="shared" si="6"/>
        <v>-58863.2</v>
      </c>
      <c r="E27" s="33">
        <f t="shared" si="6"/>
        <v>-51959.77</v>
      </c>
      <c r="F27" s="33">
        <f t="shared" si="6"/>
        <v>-48092</v>
      </c>
      <c r="G27" s="33">
        <f t="shared" si="6"/>
        <v>-27601.2</v>
      </c>
      <c r="H27" s="33">
        <f t="shared" si="6"/>
        <v>-21070.43</v>
      </c>
      <c r="I27" s="33">
        <f t="shared" si="6"/>
        <v>-40051.07000000001</v>
      </c>
      <c r="J27" s="33">
        <f t="shared" si="6"/>
        <v>-16579.2</v>
      </c>
      <c r="K27" s="33">
        <f t="shared" si="6"/>
        <v>-35789.6</v>
      </c>
      <c r="L27" s="33">
        <f aca="true" t="shared" si="7" ref="L27:L33">SUM(B27:K27)</f>
        <v>-359190.38</v>
      </c>
      <c r="M27"/>
    </row>
    <row r="28" spans="1:13" ht="18.75" customHeight="1">
      <c r="A28" s="27" t="s">
        <v>30</v>
      </c>
      <c r="B28" s="33">
        <f>B29+B30+B31+B32</f>
        <v>-17151.2</v>
      </c>
      <c r="C28" s="33">
        <f aca="true" t="shared" si="8" ref="C28:K28">C29+C30+C31+C32</f>
        <v>-21370.8</v>
      </c>
      <c r="D28" s="33">
        <f t="shared" si="8"/>
        <v>-58863.2</v>
      </c>
      <c r="E28" s="33">
        <f t="shared" si="8"/>
        <v>-47247.2</v>
      </c>
      <c r="F28" s="33">
        <f t="shared" si="8"/>
        <v>-48092</v>
      </c>
      <c r="G28" s="33">
        <f t="shared" si="8"/>
        <v>-27601.2</v>
      </c>
      <c r="H28" s="33">
        <f t="shared" si="8"/>
        <v>-12971.2</v>
      </c>
      <c r="I28" s="33">
        <f t="shared" si="8"/>
        <v>-40051.07000000001</v>
      </c>
      <c r="J28" s="33">
        <f t="shared" si="8"/>
        <v>-16579.2</v>
      </c>
      <c r="K28" s="33">
        <f t="shared" si="8"/>
        <v>-35789.6</v>
      </c>
      <c r="L28" s="33">
        <f t="shared" si="7"/>
        <v>-325716.67</v>
      </c>
      <c r="M28"/>
    </row>
    <row r="29" spans="1:13" s="36" customFormat="1" ht="18.75" customHeight="1">
      <c r="A29" s="34" t="s">
        <v>58</v>
      </c>
      <c r="B29" s="33">
        <f>-ROUND((B9)*$E$3,2)</f>
        <v>-17151.2</v>
      </c>
      <c r="C29" s="33">
        <f aca="true" t="shared" si="9" ref="C29:K29">-ROUND((C9)*$E$3,2)</f>
        <v>-21370.8</v>
      </c>
      <c r="D29" s="33">
        <f t="shared" si="9"/>
        <v>-58863.2</v>
      </c>
      <c r="E29" s="33">
        <f t="shared" si="9"/>
        <v>-47247.2</v>
      </c>
      <c r="F29" s="33">
        <f t="shared" si="9"/>
        <v>-48092</v>
      </c>
      <c r="G29" s="33">
        <f t="shared" si="9"/>
        <v>-27601.2</v>
      </c>
      <c r="H29" s="33">
        <f t="shared" si="9"/>
        <v>-12971.2</v>
      </c>
      <c r="I29" s="33">
        <f t="shared" si="9"/>
        <v>-17604.4</v>
      </c>
      <c r="J29" s="33">
        <f t="shared" si="9"/>
        <v>-16579.2</v>
      </c>
      <c r="K29" s="33">
        <f t="shared" si="9"/>
        <v>-35789.6</v>
      </c>
      <c r="L29" s="33">
        <f t="shared" si="7"/>
        <v>-303270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-140.79</v>
      </c>
      <c r="J31" s="17">
        <v>0</v>
      </c>
      <c r="K31" s="17">
        <v>0</v>
      </c>
      <c r="L31" s="33">
        <f t="shared" si="7"/>
        <v>-140.79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-22305.88</v>
      </c>
      <c r="J32" s="17">
        <v>0</v>
      </c>
      <c r="K32" s="17">
        <v>0</v>
      </c>
      <c r="L32" s="33">
        <f t="shared" si="7"/>
        <v>-22305.88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437213.27999999997</v>
      </c>
      <c r="C48" s="41">
        <f aca="true" t="shared" si="12" ref="C48:K48">IF(C17+C27+C40+C49&lt;0,0,C17+C27+C49)</f>
        <v>358573</v>
      </c>
      <c r="D48" s="41">
        <f t="shared" si="12"/>
        <v>1196228.06</v>
      </c>
      <c r="E48" s="41">
        <f t="shared" si="12"/>
        <v>954612.9800000001</v>
      </c>
      <c r="F48" s="41">
        <f t="shared" si="12"/>
        <v>1043175.19</v>
      </c>
      <c r="G48" s="41">
        <f t="shared" si="12"/>
        <v>578710.06</v>
      </c>
      <c r="H48" s="41">
        <f t="shared" si="12"/>
        <v>316302.50000000006</v>
      </c>
      <c r="I48" s="41">
        <f t="shared" si="12"/>
        <v>416521.08999999997</v>
      </c>
      <c r="J48" s="41">
        <f t="shared" si="12"/>
        <v>491906.92</v>
      </c>
      <c r="K48" s="41">
        <f t="shared" si="12"/>
        <v>602610.9199999999</v>
      </c>
      <c r="L48" s="42">
        <f>SUM(B48:K48)</f>
        <v>6395854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437213.28</v>
      </c>
      <c r="C54" s="41">
        <f aca="true" t="shared" si="14" ref="C54:J54">SUM(C55:C66)</f>
        <v>358573</v>
      </c>
      <c r="D54" s="41">
        <f t="shared" si="14"/>
        <v>1196228.06</v>
      </c>
      <c r="E54" s="41">
        <f t="shared" si="14"/>
        <v>954612.97</v>
      </c>
      <c r="F54" s="41">
        <f t="shared" si="14"/>
        <v>1043175.19</v>
      </c>
      <c r="G54" s="41">
        <f t="shared" si="14"/>
        <v>578710.06</v>
      </c>
      <c r="H54" s="41">
        <f t="shared" si="14"/>
        <v>316302.51</v>
      </c>
      <c r="I54" s="41">
        <f>SUM(I55:I69)</f>
        <v>416521.09</v>
      </c>
      <c r="J54" s="41">
        <f t="shared" si="14"/>
        <v>491906.92</v>
      </c>
      <c r="K54" s="41">
        <f>SUM(K55:K68)</f>
        <v>602610.9199999999</v>
      </c>
      <c r="L54" s="46">
        <f>SUM(B54:K54)</f>
        <v>6395854</v>
      </c>
      <c r="M54" s="40"/>
    </row>
    <row r="55" spans="1:13" ht="18.75" customHeight="1">
      <c r="A55" s="47" t="s">
        <v>51</v>
      </c>
      <c r="B55" s="48">
        <v>437213.28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437213.28</v>
      </c>
      <c r="M55" s="40"/>
    </row>
    <row r="56" spans="1:12" ht="18.75" customHeight="1">
      <c r="A56" s="47" t="s">
        <v>61</v>
      </c>
      <c r="B56" s="17">
        <v>0</v>
      </c>
      <c r="C56" s="48">
        <v>313356.94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313356.94</v>
      </c>
    </row>
    <row r="57" spans="1:12" ht="18.75" customHeight="1">
      <c r="A57" s="47" t="s">
        <v>62</v>
      </c>
      <c r="B57" s="17">
        <v>0</v>
      </c>
      <c r="C57" s="48">
        <v>45216.06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45216.06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1196228.06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1196228.06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954612.97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954612.97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1043175.19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1043175.19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578710.06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578710.06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316302.51</v>
      </c>
      <c r="I62" s="17">
        <v>0</v>
      </c>
      <c r="J62" s="17">
        <v>0</v>
      </c>
      <c r="K62" s="17">
        <v>0</v>
      </c>
      <c r="L62" s="46">
        <f t="shared" si="15"/>
        <v>316302.51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491906.92</v>
      </c>
      <c r="K64" s="17">
        <v>0</v>
      </c>
      <c r="L64" s="46">
        <f t="shared" si="15"/>
        <v>491906.92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338727.6</v>
      </c>
      <c r="L65" s="46">
        <f t="shared" si="15"/>
        <v>338727.6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263883.32</v>
      </c>
      <c r="L66" s="46">
        <f t="shared" si="15"/>
        <v>263883.32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416521.09</v>
      </c>
      <c r="J69" s="53">
        <v>0</v>
      </c>
      <c r="K69" s="53">
        <v>0</v>
      </c>
      <c r="L69" s="51">
        <f>SUM(B69:K69)</f>
        <v>416521.09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2021-05-03T18:53:22Z</dcterms:modified>
  <cp:category/>
  <cp:version/>
  <cp:contentType/>
  <cp:contentStatus/>
</cp:coreProperties>
</file>