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<sst xmlns="http://schemas.openxmlformats.org/spreadsheetml/2006/main" count="79" uniqueCount="78">
  <si>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</si>
  <si>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</si>
  <si>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</si>
  <si>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</si>
  <si>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</si>
  <si>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</si>
  <si>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</si>
  <si>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</si>
  <si>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</si>
  <si>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</si>
  <si>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</si>
  <si>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</si>
  <si>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</si>
  <si>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</si>
  <si>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</si>
  <si>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</si>
  <si>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</si>
  <si>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</si>
  <si>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</si>
  <si>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</si>
  <si>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</si>
  <si>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</si>
  <si>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</si>
  <si>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</si>
  <si>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</si>
  <si>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</si>
  <si>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</si>
  <si>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</si>
  <si>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</si>
  <si>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</si>
  <si>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</si>
  <si>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</si>
  <si>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</si>
  <si>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</si>
  <si>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</si>
  <si>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</si>
  <si>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</si>
  <si>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</si>
  <si>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</si>
  <si>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</si>
  <si>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</si>
  <si>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</si>
  <si>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</si>
  <si>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</si>
  <si>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</si>
  <si>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</si>
  <si>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</si>
  <si>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</si>
  <si>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</si>
  <si>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</si>
  <si>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</si>
  <si>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</si>
  <si>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</si>
  <si>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</si>
  <si>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</si>
  <si>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</si>
  <si>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</si>
  <si>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</si>
  <si>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</si>
  <si>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</si>
  <si>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</si>
  <si>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</si>
  <si>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</si>
  <si>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</si>
  <si>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</si>
  <si>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</si>
  <si>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</si>
  <si>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</si>
  <si>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</si>
  <si>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</si>
  <si>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</si>
  <si>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</si>
  <si>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</si>
  <si>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</si>
  <si>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</si>
  <si>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</si>
  <si>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24/04/21 - VENCIMENTO 30/04/21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</si>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</sst>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32734</v>
      </c>
      <c r="C7" s="10">
        <f>C8+C11</f>
        <v>40604</v>
      </c>
      <c r="D7" s="10">
        <f aca="true" t="shared" si="0" ref="D7:K7">D8+D11</f>
        <v>119861</v>
      </c>
      <c r="E7" s="10">
        <f t="shared" si="0"/>
        <v>114601</v>
      </c>
      <c r="F7" s="10">
        <f t="shared" si="0"/>
        <v>111468</v>
      </c>
      <c r="G7" s="10">
        <f t="shared" si="0"/>
        <v>50044</v>
      </c>
      <c r="H7" s="10">
        <f t="shared" si="0"/>
        <v>22894</v>
      </c>
      <c r="I7" s="10">
        <f t="shared" si="0"/>
        <v>49180</v>
      </c>
      <c r="J7" s="10">
        <f t="shared" si="0"/>
        <v>30654</v>
      </c>
      <c r="K7" s="10">
        <f t="shared" si="0"/>
        <v>85971</v>
      </c>
      <c r="L7" s="10">
        <f>SUM(B7:K7)</f>
        <v>658011</v>
      </c>
      <c r="M7" s="11"/>
    </row>
    <row r="8" spans="1:13" ht="17.25" customHeight="1">
      <c r="A8" s="12" t="s">
        <v>18</v>
      </c>
      <c r="B8" s="13">
        <f>B9+B10</f>
        <v>2996</v>
      </c>
      <c r="C8" s="13">
        <f aca="true" t="shared" si="1" ref="C8:K8">C9+C10</f>
        <v>3337</v>
      </c>
      <c r="D8" s="13">
        <f t="shared" si="1"/>
        <v>9983</v>
      </c>
      <c r="E8" s="13">
        <f t="shared" si="1"/>
        <v>9085</v>
      </c>
      <c r="F8" s="13">
        <f t="shared" si="1"/>
        <v>8345</v>
      </c>
      <c r="G8" s="13">
        <f t="shared" si="1"/>
        <v>4251</v>
      </c>
      <c r="H8" s="13">
        <f t="shared" si="1"/>
        <v>1632</v>
      </c>
      <c r="I8" s="13">
        <f t="shared" si="1"/>
        <v>2621</v>
      </c>
      <c r="J8" s="13">
        <f t="shared" si="1"/>
        <v>1918</v>
      </c>
      <c r="K8" s="13">
        <f t="shared" si="1"/>
        <v>5623</v>
      </c>
      <c r="L8" s="13">
        <f>SUM(B8:K8)</f>
        <v>49791</v>
      </c>
      <c r="M8"/>
    </row>
    <row r="9" spans="1:13" ht="17.25" customHeight="1">
      <c r="A9" s="14" t="s">
        <v>19</v>
      </c>
      <c r="B9" s="15">
        <v>2995</v>
      </c>
      <c r="C9" s="15">
        <v>3337</v>
      </c>
      <c r="D9" s="15">
        <v>9983</v>
      </c>
      <c r="E9" s="15">
        <v>9085</v>
      </c>
      <c r="F9" s="15">
        <v>8345</v>
      </c>
      <c r="G9" s="15">
        <v>4251</v>
      </c>
      <c r="H9" s="15">
        <v>1631</v>
      </c>
      <c r="I9" s="15">
        <v>2621</v>
      </c>
      <c r="J9" s="15">
        <v>1918</v>
      </c>
      <c r="K9" s="15">
        <v>5623</v>
      </c>
      <c r="L9" s="13">
        <f>SUM(B9:K9)</f>
        <v>49789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29738</v>
      </c>
      <c r="C11" s="15">
        <v>37267</v>
      </c>
      <c r="D11" s="15">
        <v>109878</v>
      </c>
      <c r="E11" s="15">
        <v>105516</v>
      </c>
      <c r="F11" s="15">
        <v>103123</v>
      </c>
      <c r="G11" s="15">
        <v>45793</v>
      </c>
      <c r="H11" s="15">
        <v>21262</v>
      </c>
      <c r="I11" s="15">
        <v>46559</v>
      </c>
      <c r="J11" s="15">
        <v>28736</v>
      </c>
      <c r="K11" s="15">
        <v>80348</v>
      </c>
      <c r="L11" s="13">
        <f>SUM(B11:K11)</f>
        <v>608220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1.491502716492331</v>
      </c>
      <c r="C15" s="22">
        <v>1.730416698750366</v>
      </c>
      <c r="D15" s="22">
        <v>1.673854347812588</v>
      </c>
      <c r="E15" s="22">
        <v>1.516446567075489</v>
      </c>
      <c r="F15" s="22">
        <v>1.756338614940355</v>
      </c>
      <c r="G15" s="22">
        <v>1.685513536299765</v>
      </c>
      <c r="H15" s="22">
        <v>1.771714197403968</v>
      </c>
      <c r="I15" s="22">
        <v>1.519624813522226</v>
      </c>
      <c r="J15" s="22">
        <v>2.085188962928426</v>
      </c>
      <c r="K15" s="22">
        <v>1.44954333288189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285374.94</v>
      </c>
      <c r="C17" s="25">
        <f aca="true" t="shared" si="2" ref="C17:K17">C18+C19+C20+C21+C22+C23+C24</f>
        <v>219846.52000000002</v>
      </c>
      <c r="D17" s="25">
        <f t="shared" si="2"/>
        <v>755113.5000000001</v>
      </c>
      <c r="E17" s="25">
        <f t="shared" si="2"/>
        <v>653334.0100000001</v>
      </c>
      <c r="F17" s="25">
        <f t="shared" si="2"/>
        <v>658839.5499999999</v>
      </c>
      <c r="G17" s="25">
        <f t="shared" si="2"/>
        <v>313226.00999999995</v>
      </c>
      <c r="H17" s="25">
        <f t="shared" si="2"/>
        <v>166480.89</v>
      </c>
      <c r="I17" s="25">
        <f t="shared" si="2"/>
        <v>249200.16999999998</v>
      </c>
      <c r="J17" s="25">
        <f t="shared" si="2"/>
        <v>234424.28000000003</v>
      </c>
      <c r="K17" s="25">
        <f t="shared" si="2"/>
        <v>370880.49</v>
      </c>
      <c r="L17" s="25">
        <f>L18+L19+L20+L21+L22+L23+L24</f>
        <v>3906720.3600000003</v>
      </c>
      <c r="M17"/>
    </row>
    <row r="18" spans="1:13" ht="17.25" customHeight="1">
      <c r="A18" s="26" t="s">
        <v>24</v>
      </c>
      <c r="B18" s="33">
        <f aca="true" t="shared" si="3" ref="B18:K18">ROUND(B13*B7,2)</f>
        <v>190122.35</v>
      </c>
      <c r="C18" s="33">
        <f t="shared" si="3"/>
        <v>124301.03</v>
      </c>
      <c r="D18" s="33">
        <f t="shared" si="3"/>
        <v>436989.23</v>
      </c>
      <c r="E18" s="33">
        <f t="shared" si="3"/>
        <v>422533.89</v>
      </c>
      <c r="F18" s="33">
        <f t="shared" si="3"/>
        <v>363809.26</v>
      </c>
      <c r="G18" s="33">
        <f t="shared" si="3"/>
        <v>179482.81</v>
      </c>
      <c r="H18" s="33">
        <f t="shared" si="3"/>
        <v>90467.93</v>
      </c>
      <c r="I18" s="33">
        <f t="shared" si="3"/>
        <v>161413.68</v>
      </c>
      <c r="J18" s="33">
        <f t="shared" si="3"/>
        <v>108328.17</v>
      </c>
      <c r="K18" s="33">
        <f t="shared" si="3"/>
        <v>248052.13</v>
      </c>
      <c r="L18" s="33">
        <f aca="true" t="shared" si="4" ref="L18:L24">SUM(B18:K18)</f>
        <v>2325500.48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93445.65</v>
      </c>
      <c r="C19" s="33">
        <f t="shared" si="5"/>
        <v>90791.55</v>
      </c>
      <c r="D19" s="33">
        <f t="shared" si="5"/>
        <v>294467.09</v>
      </c>
      <c r="E19" s="33">
        <f t="shared" si="5"/>
        <v>218216.18</v>
      </c>
      <c r="F19" s="33">
        <f t="shared" si="5"/>
        <v>275162.99</v>
      </c>
      <c r="G19" s="33">
        <f t="shared" si="5"/>
        <v>123037.9</v>
      </c>
      <c r="H19" s="33">
        <f t="shared" si="5"/>
        <v>69815.39</v>
      </c>
      <c r="I19" s="33">
        <f t="shared" si="5"/>
        <v>83874.55</v>
      </c>
      <c r="J19" s="33">
        <f t="shared" si="5"/>
        <v>117556.53</v>
      </c>
      <c r="K19" s="33">
        <f t="shared" si="5"/>
        <v>111510.18</v>
      </c>
      <c r="L19" s="33">
        <f t="shared" si="4"/>
        <v>1477878.0099999998</v>
      </c>
      <c r="M19"/>
    </row>
    <row r="20" spans="1:13" ht="17.25" customHeight="1">
      <c r="A20" s="27" t="s">
        <v>26</v>
      </c>
      <c r="B20" s="33">
        <v>421</v>
      </c>
      <c r="C20" s="33">
        <v>3368</v>
      </c>
      <c r="D20" s="33">
        <v>20885.3</v>
      </c>
      <c r="E20" s="33">
        <v>15366.5</v>
      </c>
      <c r="F20" s="33">
        <v>18481.36</v>
      </c>
      <c r="G20" s="33">
        <v>10705.3</v>
      </c>
      <c r="H20" s="33">
        <v>6567.6</v>
      </c>
      <c r="I20" s="33">
        <v>2526</v>
      </c>
      <c r="J20" s="33">
        <v>5767.7</v>
      </c>
      <c r="K20" s="33">
        <v>8546.3</v>
      </c>
      <c r="L20" s="33">
        <f t="shared" si="4"/>
        <v>92635.06000000001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-4473.33</v>
      </c>
      <c r="F22" s="33">
        <v>0</v>
      </c>
      <c r="G22" s="33">
        <v>0</v>
      </c>
      <c r="H22" s="30">
        <v>-1755.97</v>
      </c>
      <c r="I22" s="33">
        <v>0</v>
      </c>
      <c r="J22" s="30">
        <v>0</v>
      </c>
      <c r="K22" s="30">
        <v>0</v>
      </c>
      <c r="L22" s="33">
        <f t="shared" si="4"/>
        <v>-6229.3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-1081.11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-1081.11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-33839.91</v>
      </c>
      <c r="C27" s="33">
        <f t="shared" si="6"/>
        <v>-14682.8</v>
      </c>
      <c r="D27" s="33">
        <f t="shared" si="6"/>
        <v>-43925.2</v>
      </c>
      <c r="E27" s="33">
        <f t="shared" si="6"/>
        <v>-44686.57</v>
      </c>
      <c r="F27" s="33">
        <f t="shared" si="6"/>
        <v>-36718</v>
      </c>
      <c r="G27" s="33">
        <f t="shared" si="6"/>
        <v>-18704.4</v>
      </c>
      <c r="H27" s="33">
        <f t="shared" si="6"/>
        <v>-15275.63</v>
      </c>
      <c r="I27" s="33">
        <f t="shared" si="6"/>
        <v>-11532.4</v>
      </c>
      <c r="J27" s="33">
        <f t="shared" si="6"/>
        <v>-8439.2</v>
      </c>
      <c r="K27" s="33">
        <f t="shared" si="6"/>
        <v>-24741.2</v>
      </c>
      <c r="L27" s="33">
        <f aca="true" t="shared" si="7" ref="L27:L33">SUM(B27:K27)</f>
        <v>-252545.31000000003</v>
      </c>
      <c r="M27"/>
    </row>
    <row r="28" spans="1:13" ht="18.75" customHeight="1">
      <c r="A28" s="27" t="s">
        <v>30</v>
      </c>
      <c r="B28" s="33">
        <f>B29+B30+B31+B32</f>
        <v>-13178</v>
      </c>
      <c r="C28" s="33">
        <f aca="true" t="shared" si="8" ref="C28:K28">C29+C30+C31+C32</f>
        <v>-14682.8</v>
      </c>
      <c r="D28" s="33">
        <f t="shared" si="8"/>
        <v>-43925.2</v>
      </c>
      <c r="E28" s="33">
        <f t="shared" si="8"/>
        <v>-39974</v>
      </c>
      <c r="F28" s="33">
        <f t="shared" si="8"/>
        <v>-36718</v>
      </c>
      <c r="G28" s="33">
        <f t="shared" si="8"/>
        <v>-18704.4</v>
      </c>
      <c r="H28" s="33">
        <f t="shared" si="8"/>
        <v>-7176.4</v>
      </c>
      <c r="I28" s="33">
        <f t="shared" si="8"/>
        <v>-11532.4</v>
      </c>
      <c r="J28" s="33">
        <f t="shared" si="8"/>
        <v>-8439.2</v>
      </c>
      <c r="K28" s="33">
        <f t="shared" si="8"/>
        <v>-24741.2</v>
      </c>
      <c r="L28" s="33">
        <f t="shared" si="7"/>
        <v>-219071.6</v>
      </c>
      <c r="M28"/>
    </row>
    <row r="29" spans="1:13" s="36" customFormat="1" ht="18.75" customHeight="1">
      <c r="A29" s="34" t="s">
        <v>58</v>
      </c>
      <c r="B29" s="33">
        <f>-ROUND((B9)*$E$3,2)</f>
        <v>-13178</v>
      </c>
      <c r="C29" s="33">
        <f aca="true" t="shared" si="9" ref="C29:K29">-ROUND((C9)*$E$3,2)</f>
        <v>-14682.8</v>
      </c>
      <c r="D29" s="33">
        <f t="shared" si="9"/>
        <v>-43925.2</v>
      </c>
      <c r="E29" s="33">
        <f t="shared" si="9"/>
        <v>-39974</v>
      </c>
      <c r="F29" s="33">
        <f t="shared" si="9"/>
        <v>-36718</v>
      </c>
      <c r="G29" s="33">
        <f t="shared" si="9"/>
        <v>-18704.4</v>
      </c>
      <c r="H29" s="33">
        <f t="shared" si="9"/>
        <v>-7176.4</v>
      </c>
      <c r="I29" s="33">
        <f t="shared" si="9"/>
        <v>-11532.4</v>
      </c>
      <c r="J29" s="33">
        <f t="shared" si="9"/>
        <v>-8439.2</v>
      </c>
      <c r="K29" s="33">
        <f t="shared" si="9"/>
        <v>-24741.2</v>
      </c>
      <c r="L29" s="33">
        <f t="shared" si="7"/>
        <v>-219071.6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-20661.91</v>
      </c>
      <c r="C33" s="38">
        <f t="shared" si="10"/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-33473.71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251535.03</v>
      </c>
      <c r="C48" s="41">
        <f aca="true" t="shared" si="12" ref="C48:K48">IF(C17+C27+C40+C49&lt;0,0,C17+C27+C49)</f>
        <v>205163.72000000003</v>
      </c>
      <c r="D48" s="41">
        <f t="shared" si="12"/>
        <v>711188.3000000002</v>
      </c>
      <c r="E48" s="41">
        <f t="shared" si="12"/>
        <v>608647.4400000002</v>
      </c>
      <c r="F48" s="41">
        <f t="shared" si="12"/>
        <v>622121.5499999999</v>
      </c>
      <c r="G48" s="41">
        <f t="shared" si="12"/>
        <v>294521.6099999999</v>
      </c>
      <c r="H48" s="41">
        <f t="shared" si="12"/>
        <v>151205.26</v>
      </c>
      <c r="I48" s="41">
        <f t="shared" si="12"/>
        <v>237667.77</v>
      </c>
      <c r="J48" s="41">
        <f t="shared" si="12"/>
        <v>225985.08000000002</v>
      </c>
      <c r="K48" s="41">
        <f t="shared" si="12"/>
        <v>346139.29</v>
      </c>
      <c r="L48" s="42">
        <f>SUM(B48:K48)</f>
        <v>3654175.0500000003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251535.02</v>
      </c>
      <c r="C54" s="41">
        <f aca="true" t="shared" si="14" ref="C54:J54">SUM(C55:C66)</f>
        <v>205163.71000000002</v>
      </c>
      <c r="D54" s="41">
        <f t="shared" si="14"/>
        <v>711188.31</v>
      </c>
      <c r="E54" s="41">
        <f t="shared" si="14"/>
        <v>608647.44</v>
      </c>
      <c r="F54" s="41">
        <f t="shared" si="14"/>
        <v>622121.55</v>
      </c>
      <c r="G54" s="41">
        <f t="shared" si="14"/>
        <v>294521.6</v>
      </c>
      <c r="H54" s="41">
        <f t="shared" si="14"/>
        <v>151205.26</v>
      </c>
      <c r="I54" s="41">
        <f>SUM(I55:I69)</f>
        <v>237667.77</v>
      </c>
      <c r="J54" s="41">
        <f t="shared" si="14"/>
        <v>225985.08</v>
      </c>
      <c r="K54" s="41">
        <f>SUM(K55:K68)</f>
        <v>346139.28</v>
      </c>
      <c r="L54" s="46">
        <f>SUM(B54:K54)</f>
        <v>3654175.0200000005</v>
      </c>
      <c r="M54" s="40"/>
    </row>
    <row r="55" spans="1:13" ht="18.75" customHeight="1">
      <c r="A55" s="47" t="s">
        <v>51</v>
      </c>
      <c r="B55" s="48">
        <v>251535.02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251535.02</v>
      </c>
      <c r="M55" s="40"/>
    </row>
    <row r="56" spans="1:12" ht="18.75" customHeight="1">
      <c r="A56" s="47" t="s">
        <v>61</v>
      </c>
      <c r="B56" s="17">
        <v>0</v>
      </c>
      <c r="C56" s="48">
        <v>179292.57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179292.57</v>
      </c>
    </row>
    <row r="57" spans="1:12" ht="18.75" customHeight="1">
      <c r="A57" s="47" t="s">
        <v>62</v>
      </c>
      <c r="B57" s="17">
        <v>0</v>
      </c>
      <c r="C57" s="48">
        <v>25871.14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25871.14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711188.31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711188.31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608647.44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608647.44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622121.55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622121.55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294521.6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294521.6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151205.26</v>
      </c>
      <c r="I62" s="17">
        <v>0</v>
      </c>
      <c r="J62" s="17">
        <v>0</v>
      </c>
      <c r="K62" s="17">
        <v>0</v>
      </c>
      <c r="L62" s="46">
        <f t="shared" si="15"/>
        <v>151205.26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225985.08</v>
      </c>
      <c r="K64" s="17">
        <v>0</v>
      </c>
      <c r="L64" s="46">
        <f t="shared" si="15"/>
        <v>225985.08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178261.73</v>
      </c>
      <c r="L65" s="46">
        <f t="shared" si="15"/>
        <v>178261.73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167877.55</v>
      </c>
      <c r="L66" s="46">
        <f t="shared" si="15"/>
        <v>167877.55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237667.77</v>
      </c>
      <c r="J69" s="53">
        <v>0</v>
      </c>
      <c r="K69" s="53">
        <v>0</v>
      </c>
      <c r="L69" s="51">
        <f>SUM(B69:K69)</f>
        <v>237667.77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2021-04-29T21:18:55Z</dcterms:modified>
  <cp:category/>
  <cp:version/>
  <cp:contentType/>
  <cp:contentStatus/>
</cp:coreProperties>
</file>