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<sst xmlns="http://schemas.openxmlformats.org/spreadsheetml/2006/main" count="81" uniqueCount="80">
  <si>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</si>
  <si>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</si>
  <si>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</si>
  <si>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</si>
  <si>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</si>
  <si>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</si>
  <si>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</si>
  <si>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</si>
  <si>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</si>
  <si>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</si>
  <si>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</si>
  <si>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</si>
  <si>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</si>
  <si>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</si>
  <si>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</si>
  <si>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</si>
  <si>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</si>
  <si>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</si>
  <si>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</si>
  <si>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</si>
  <si>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</si>
  <si>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</si>
  <si>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</si>
  <si>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</si>
  <si>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</si>
  <si>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</si>
  <si>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</si>
  <si>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</si>
  <si>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</si>
  <si>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</si>
  <si>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</si>
  <si>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</si>
  <si>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</si>
  <si>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</si>
  <si>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</si>
  <si>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</si>
  <si>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</si>
  <si>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</si>
  <si>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</si>
  <si>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</si>
  <si>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</si>
  <si>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</si>
  <si>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</si>
  <si>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</si>
  <si>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</si>
  <si>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</si>
  <si>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</si>
  <si>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</si>
  <si>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</si>
  <si>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</si>
  <si>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</si>
  <si>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</si>
  <si>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</si>
  <si>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</si>
  <si>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</si>
  <si>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</si>
  <si>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</si>
  <si>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</si>
  <si>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</si>
  <si>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</si>
  <si>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</si>
  <si>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</si>
  <si>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</si>
  <si>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</si>
  <si>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</si>
  <si>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</si>
  <si>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</si>
  <si>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</si>
  <si>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</si>
  <si>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</si>
  <si>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</si>
  <si>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</si>
  <si>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</si>
  <si>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</si>
  <si>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</si>
  <si>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23/04/21 - VENCIMENTO 30/04/21</t>
  </si>
  <si>
    <t>7.15. Consórcio KBPX</t>
  </si>
  <si>
    <t>5.3. Revisão de Remuneração pelo Transporte Coletivo ¹</t>
  </si>
  <si>
    <t>¹ Revisões de mar/21: mensal de passageiros (3.576 passageiros), fator de transição, rede da madrugada, Arla 32, frota parada, ar condicionado e frota não disponibilizada.</t>
  </si>
  <si>
    <t xml:space="preserve">  Energia para tração fev e mar/21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</si>
</sst>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55243</v>
      </c>
      <c r="C7" s="10">
        <f>C8+C11</f>
        <v>69771</v>
      </c>
      <c r="D7" s="10">
        <f aca="true" t="shared" si="0" ref="D7:K7">D8+D11</f>
        <v>202424</v>
      </c>
      <c r="E7" s="10">
        <f t="shared" si="0"/>
        <v>176579</v>
      </c>
      <c r="F7" s="10">
        <f t="shared" si="0"/>
        <v>184308</v>
      </c>
      <c r="G7" s="10">
        <f t="shared" si="0"/>
        <v>91919</v>
      </c>
      <c r="H7" s="10">
        <f t="shared" si="0"/>
        <v>47575</v>
      </c>
      <c r="I7" s="10">
        <f t="shared" si="0"/>
        <v>88903</v>
      </c>
      <c r="J7" s="10">
        <f t="shared" si="0"/>
        <v>67368</v>
      </c>
      <c r="K7" s="10">
        <f t="shared" si="0"/>
        <v>145841</v>
      </c>
      <c r="L7" s="10">
        <f>SUM(B7:K7)</f>
        <v>1129931</v>
      </c>
      <c r="M7" s="11"/>
    </row>
    <row r="8" spans="1:13" ht="17.25" customHeight="1">
      <c r="A8" s="12" t="s">
        <v>18</v>
      </c>
      <c r="B8" s="13">
        <f>B9+B10</f>
        <v>3895</v>
      </c>
      <c r="C8" s="13">
        <f aca="true" t="shared" si="1" ref="C8:K8">C9+C10</f>
        <v>4763</v>
      </c>
      <c r="D8" s="13">
        <f t="shared" si="1"/>
        <v>13673</v>
      </c>
      <c r="E8" s="13">
        <f t="shared" si="1"/>
        <v>11207</v>
      </c>
      <c r="F8" s="13">
        <f t="shared" si="1"/>
        <v>10941</v>
      </c>
      <c r="G8" s="13">
        <f t="shared" si="1"/>
        <v>6508</v>
      </c>
      <c r="H8" s="13">
        <f t="shared" si="1"/>
        <v>2995</v>
      </c>
      <c r="I8" s="13">
        <f t="shared" si="1"/>
        <v>4273</v>
      </c>
      <c r="J8" s="13">
        <f t="shared" si="1"/>
        <v>3786</v>
      </c>
      <c r="K8" s="13">
        <f t="shared" si="1"/>
        <v>8635</v>
      </c>
      <c r="L8" s="13">
        <f>SUM(B8:K8)</f>
        <v>70676</v>
      </c>
      <c r="M8"/>
    </row>
    <row r="9" spans="1:13" ht="17.25" customHeight="1">
      <c r="A9" s="14" t="s">
        <v>19</v>
      </c>
      <c r="B9" s="15">
        <v>3894</v>
      </c>
      <c r="C9" s="15">
        <v>4763</v>
      </c>
      <c r="D9" s="15">
        <v>13673</v>
      </c>
      <c r="E9" s="15">
        <v>11207</v>
      </c>
      <c r="F9" s="15">
        <v>10941</v>
      </c>
      <c r="G9" s="15">
        <v>6508</v>
      </c>
      <c r="H9" s="15">
        <v>2994</v>
      </c>
      <c r="I9" s="15">
        <v>4273</v>
      </c>
      <c r="J9" s="15">
        <v>3786</v>
      </c>
      <c r="K9" s="15">
        <v>8635</v>
      </c>
      <c r="L9" s="13">
        <f>SUM(B9:K9)</f>
        <v>70674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51348</v>
      </c>
      <c r="C11" s="15">
        <v>65008</v>
      </c>
      <c r="D11" s="15">
        <v>188751</v>
      </c>
      <c r="E11" s="15">
        <v>165372</v>
      </c>
      <c r="F11" s="15">
        <v>173367</v>
      </c>
      <c r="G11" s="15">
        <v>85411</v>
      </c>
      <c r="H11" s="15">
        <v>44580</v>
      </c>
      <c r="I11" s="15">
        <v>84630</v>
      </c>
      <c r="J11" s="15">
        <v>63582</v>
      </c>
      <c r="K11" s="15">
        <v>137206</v>
      </c>
      <c r="L11" s="13">
        <f>SUM(B11:K11)</f>
        <v>1059255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1.478065736916735</v>
      </c>
      <c r="C15" s="22">
        <v>1.730416698750366</v>
      </c>
      <c r="D15" s="22">
        <v>1.659523445288897</v>
      </c>
      <c r="E15" s="22">
        <v>1.499330916065996</v>
      </c>
      <c r="F15" s="22">
        <v>1.759809686181173</v>
      </c>
      <c r="G15" s="22">
        <v>1.772464588598863</v>
      </c>
      <c r="H15" s="22">
        <v>1.737422885657041</v>
      </c>
      <c r="I15" s="22">
        <v>1.547896875638</v>
      </c>
      <c r="J15" s="22">
        <v>2.06759237052655</v>
      </c>
      <c r="K15" s="22">
        <v>1.473542359177073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477352.99</v>
      </c>
      <c r="C17" s="25">
        <f aca="true" t="shared" si="2" ref="C17:K17">C18+C19+C20+C21+C22+C23+C24</f>
        <v>376121.77</v>
      </c>
      <c r="D17" s="25">
        <f t="shared" si="2"/>
        <v>1253282.8499999999</v>
      </c>
      <c r="E17" s="25">
        <f t="shared" si="2"/>
        <v>991594.7800000001</v>
      </c>
      <c r="F17" s="25">
        <f t="shared" si="2"/>
        <v>1086491.2</v>
      </c>
      <c r="G17" s="25">
        <f t="shared" si="2"/>
        <v>603399.95</v>
      </c>
      <c r="H17" s="25">
        <f t="shared" si="2"/>
        <v>337152.85000000003</v>
      </c>
      <c r="I17" s="25">
        <f t="shared" si="2"/>
        <v>457801.80999999994</v>
      </c>
      <c r="J17" s="25">
        <f t="shared" si="2"/>
        <v>504311.38</v>
      </c>
      <c r="K17" s="25">
        <f t="shared" si="2"/>
        <v>636089.5</v>
      </c>
      <c r="L17" s="25">
        <f>L18+L19+L20+L21+L22+L23+L24</f>
        <v>6723599.08</v>
      </c>
      <c r="M17"/>
    </row>
    <row r="18" spans="1:13" ht="17.25" customHeight="1">
      <c r="A18" s="26" t="s">
        <v>24</v>
      </c>
      <c r="B18" s="33">
        <f aca="true" t="shared" si="3" ref="B18:K18">ROUND(B13*B7,2)</f>
        <v>320856.87</v>
      </c>
      <c r="C18" s="33">
        <f t="shared" si="3"/>
        <v>213589.96</v>
      </c>
      <c r="D18" s="33">
        <f t="shared" si="3"/>
        <v>737997.42</v>
      </c>
      <c r="E18" s="33">
        <f t="shared" si="3"/>
        <v>651046.77</v>
      </c>
      <c r="F18" s="33">
        <f t="shared" si="3"/>
        <v>601544.45</v>
      </c>
      <c r="G18" s="33">
        <f t="shared" si="3"/>
        <v>329667.49</v>
      </c>
      <c r="H18" s="33">
        <f t="shared" si="3"/>
        <v>187997.37</v>
      </c>
      <c r="I18" s="33">
        <f t="shared" si="3"/>
        <v>291788.54</v>
      </c>
      <c r="J18" s="33">
        <f t="shared" si="3"/>
        <v>238071.78</v>
      </c>
      <c r="K18" s="33">
        <f t="shared" si="3"/>
        <v>420795.04</v>
      </c>
      <c r="L18" s="33">
        <f aca="true" t="shared" si="4" ref="L18:L24">SUM(B18:K18)</f>
        <v>3993355.69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153390.68</v>
      </c>
      <c r="C19" s="33">
        <f t="shared" si="5"/>
        <v>156009.67</v>
      </c>
      <c r="D19" s="33">
        <f t="shared" si="5"/>
        <v>486726.6</v>
      </c>
      <c r="E19" s="33">
        <f t="shared" si="5"/>
        <v>325087.78</v>
      </c>
      <c r="F19" s="33">
        <f t="shared" si="5"/>
        <v>457059.3</v>
      </c>
      <c r="G19" s="33">
        <f t="shared" si="5"/>
        <v>254656.46</v>
      </c>
      <c r="H19" s="33">
        <f t="shared" si="5"/>
        <v>138633.56</v>
      </c>
      <c r="I19" s="33">
        <f t="shared" si="5"/>
        <v>159870.03</v>
      </c>
      <c r="J19" s="33">
        <f t="shared" si="5"/>
        <v>254163.62</v>
      </c>
      <c r="K19" s="33">
        <f t="shared" si="5"/>
        <v>199264.28</v>
      </c>
      <c r="L19" s="33">
        <f t="shared" si="4"/>
        <v>2584861.98</v>
      </c>
      <c r="M19"/>
    </row>
    <row r="20" spans="1:13" ht="17.25" customHeight="1">
      <c r="A20" s="27" t="s">
        <v>26</v>
      </c>
      <c r="B20" s="33">
        <v>1719.5</v>
      </c>
      <c r="C20" s="33">
        <v>5136.2</v>
      </c>
      <c r="D20" s="33">
        <v>25786.95</v>
      </c>
      <c r="E20" s="33">
        <v>19323.9</v>
      </c>
      <c r="F20" s="33">
        <v>26501.51</v>
      </c>
      <c r="G20" s="33">
        <v>19076</v>
      </c>
      <c r="H20" s="33">
        <v>10891.95</v>
      </c>
      <c r="I20" s="33">
        <v>4757.3</v>
      </c>
      <c r="J20" s="33">
        <v>9304.1</v>
      </c>
      <c r="K20" s="33">
        <v>13258.3</v>
      </c>
      <c r="L20" s="33">
        <f t="shared" si="4"/>
        <v>135755.71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-2162.22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-2162.22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-431965.56</v>
      </c>
      <c r="C27" s="33">
        <f t="shared" si="6"/>
        <v>92069.09</v>
      </c>
      <c r="D27" s="33">
        <f t="shared" si="6"/>
        <v>312096.20999999996</v>
      </c>
      <c r="E27" s="33">
        <f t="shared" si="6"/>
        <v>202402.29</v>
      </c>
      <c r="F27" s="33">
        <f t="shared" si="6"/>
        <v>67457.03</v>
      </c>
      <c r="G27" s="33">
        <f t="shared" si="6"/>
        <v>109535.21</v>
      </c>
      <c r="H27" s="33">
        <f t="shared" si="6"/>
        <v>11468.519999999997</v>
      </c>
      <c r="I27" s="33">
        <f t="shared" si="6"/>
        <v>2302.3799999999974</v>
      </c>
      <c r="J27" s="33">
        <f t="shared" si="6"/>
        <v>116815.98000000001</v>
      </c>
      <c r="K27" s="33">
        <f t="shared" si="6"/>
        <v>256431.06</v>
      </c>
      <c r="L27" s="33">
        <f aca="true" t="shared" si="7" ref="L27:L33">SUM(B27:K27)</f>
        <v>738612.21</v>
      </c>
      <c r="M27"/>
    </row>
    <row r="28" spans="1:13" ht="18.75" customHeight="1">
      <c r="A28" s="27" t="s">
        <v>30</v>
      </c>
      <c r="B28" s="33">
        <f>B29+B30+B31+B32</f>
        <v>-17133.6</v>
      </c>
      <c r="C28" s="33">
        <f aca="true" t="shared" si="8" ref="C28:K28">C29+C30+C31+C32</f>
        <v>-20957.2</v>
      </c>
      <c r="D28" s="33">
        <f t="shared" si="8"/>
        <v>-60161.2</v>
      </c>
      <c r="E28" s="33">
        <f t="shared" si="8"/>
        <v>-49310.8</v>
      </c>
      <c r="F28" s="33">
        <f t="shared" si="8"/>
        <v>-48140.4</v>
      </c>
      <c r="G28" s="33">
        <f t="shared" si="8"/>
        <v>-28635.2</v>
      </c>
      <c r="H28" s="33">
        <f t="shared" si="8"/>
        <v>-13173.6</v>
      </c>
      <c r="I28" s="33">
        <f t="shared" si="8"/>
        <v>-25907.620000000003</v>
      </c>
      <c r="J28" s="33">
        <f t="shared" si="8"/>
        <v>-16658.4</v>
      </c>
      <c r="K28" s="33">
        <f t="shared" si="8"/>
        <v>-37994</v>
      </c>
      <c r="L28" s="33">
        <f t="shared" si="7"/>
        <v>-318072.02</v>
      </c>
      <c r="M28"/>
    </row>
    <row r="29" spans="1:13" s="36" customFormat="1" ht="18.75" customHeight="1">
      <c r="A29" s="34" t="s">
        <v>57</v>
      </c>
      <c r="B29" s="33">
        <f>-ROUND((B9)*$E$3,2)</f>
        <v>-17133.6</v>
      </c>
      <c r="C29" s="33">
        <f aca="true" t="shared" si="9" ref="C29:K29">-ROUND((C9)*$E$3,2)</f>
        <v>-20957.2</v>
      </c>
      <c r="D29" s="33">
        <f t="shared" si="9"/>
        <v>-60161.2</v>
      </c>
      <c r="E29" s="33">
        <f t="shared" si="9"/>
        <v>-49310.8</v>
      </c>
      <c r="F29" s="33">
        <f t="shared" si="9"/>
        <v>-48140.4</v>
      </c>
      <c r="G29" s="33">
        <f t="shared" si="9"/>
        <v>-28635.2</v>
      </c>
      <c r="H29" s="33">
        <f t="shared" si="9"/>
        <v>-13173.6</v>
      </c>
      <c r="I29" s="33">
        <f t="shared" si="9"/>
        <v>-18801.2</v>
      </c>
      <c r="J29" s="33">
        <f t="shared" si="9"/>
        <v>-16658.4</v>
      </c>
      <c r="K29" s="33">
        <f t="shared" si="9"/>
        <v>-37994</v>
      </c>
      <c r="L29" s="33">
        <f t="shared" si="7"/>
        <v>-310965.60000000003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-78.84</v>
      </c>
      <c r="J31" s="17">
        <v>0</v>
      </c>
      <c r="K31" s="17">
        <v>0</v>
      </c>
      <c r="L31" s="33">
        <f t="shared" si="7"/>
        <v>-78.84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-7027.58</v>
      </c>
      <c r="J32" s="17">
        <v>0</v>
      </c>
      <c r="K32" s="17">
        <v>0</v>
      </c>
      <c r="L32" s="33">
        <f t="shared" si="7"/>
        <v>-7027.58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-394170.05</v>
      </c>
      <c r="C46" s="33">
        <v>113026.29</v>
      </c>
      <c r="D46" s="33">
        <v>372257.41</v>
      </c>
      <c r="E46" s="33">
        <v>256425.66</v>
      </c>
      <c r="F46" s="33">
        <v>115597.43</v>
      </c>
      <c r="G46" s="33">
        <v>138170.41</v>
      </c>
      <c r="H46" s="33">
        <v>32741.35</v>
      </c>
      <c r="I46" s="33">
        <v>28210</v>
      </c>
      <c r="J46" s="33">
        <v>133474.38</v>
      </c>
      <c r="K46" s="33">
        <v>294425.06</v>
      </c>
      <c r="L46" s="33">
        <f t="shared" si="11"/>
        <v>1090157.94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45387.42999999999</v>
      </c>
      <c r="C48" s="41">
        <f aca="true" t="shared" si="12" ref="C48:K48">IF(C17+C27+C40+C49&lt;0,0,C17+C27+C49)</f>
        <v>468190.86</v>
      </c>
      <c r="D48" s="41">
        <f t="shared" si="12"/>
        <v>1565379.0599999998</v>
      </c>
      <c r="E48" s="41">
        <f t="shared" si="12"/>
        <v>1193997.07</v>
      </c>
      <c r="F48" s="41">
        <f t="shared" si="12"/>
        <v>1153948.23</v>
      </c>
      <c r="G48" s="41">
        <f t="shared" si="12"/>
        <v>712935.1599999999</v>
      </c>
      <c r="H48" s="41">
        <f t="shared" si="12"/>
        <v>348621.37000000005</v>
      </c>
      <c r="I48" s="41">
        <f t="shared" si="12"/>
        <v>460104.18999999994</v>
      </c>
      <c r="J48" s="41">
        <f t="shared" si="12"/>
        <v>621127.36</v>
      </c>
      <c r="K48" s="41">
        <f t="shared" si="12"/>
        <v>892520.56</v>
      </c>
      <c r="L48" s="42">
        <f>SUM(B48:K48)</f>
        <v>7462211.290000001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45387.42</v>
      </c>
      <c r="C54" s="41">
        <f aca="true" t="shared" si="14" ref="C54:J54">SUM(C55:C66)</f>
        <v>468190.87</v>
      </c>
      <c r="D54" s="41">
        <f t="shared" si="14"/>
        <v>1565379.06</v>
      </c>
      <c r="E54" s="41">
        <f t="shared" si="14"/>
        <v>1193997.07</v>
      </c>
      <c r="F54" s="41">
        <f t="shared" si="14"/>
        <v>1153948.23</v>
      </c>
      <c r="G54" s="41">
        <f t="shared" si="14"/>
        <v>712935.16</v>
      </c>
      <c r="H54" s="41">
        <f t="shared" si="14"/>
        <v>348621.37</v>
      </c>
      <c r="I54" s="41">
        <f>SUM(I55:I69)</f>
        <v>460104.19</v>
      </c>
      <c r="J54" s="41">
        <f t="shared" si="14"/>
        <v>621127.36</v>
      </c>
      <c r="K54" s="41">
        <f>SUM(K55:K68)</f>
        <v>892520.56</v>
      </c>
      <c r="L54" s="46">
        <f>SUM(B54:K54)</f>
        <v>7462211.290000001</v>
      </c>
      <c r="M54" s="40"/>
    </row>
    <row r="55" spans="1:13" ht="18.75" customHeight="1">
      <c r="A55" s="47" t="s">
        <v>50</v>
      </c>
      <c r="B55" s="48">
        <v>45387.42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45387.42</v>
      </c>
      <c r="M55" s="40"/>
    </row>
    <row r="56" spans="1:12" ht="18.75" customHeight="1">
      <c r="A56" s="47" t="s">
        <v>60</v>
      </c>
      <c r="B56" s="17">
        <v>0</v>
      </c>
      <c r="C56" s="48">
        <v>403616.01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403616.01</v>
      </c>
    </row>
    <row r="57" spans="1:12" ht="18.75" customHeight="1">
      <c r="A57" s="47" t="s">
        <v>61</v>
      </c>
      <c r="B57" s="17">
        <v>0</v>
      </c>
      <c r="C57" s="48">
        <v>64574.86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64574.86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1565379.06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1565379.06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1193997.07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1193997.07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1153948.23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1153948.23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712935.16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712935.16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348621.37</v>
      </c>
      <c r="I62" s="17">
        <v>0</v>
      </c>
      <c r="J62" s="17">
        <v>0</v>
      </c>
      <c r="K62" s="17">
        <v>0</v>
      </c>
      <c r="L62" s="46">
        <f t="shared" si="15"/>
        <v>348621.37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621127.36</v>
      </c>
      <c r="K64" s="17">
        <v>0</v>
      </c>
      <c r="L64" s="46">
        <f t="shared" si="15"/>
        <v>621127.36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468190.26</v>
      </c>
      <c r="L65" s="46">
        <f t="shared" si="15"/>
        <v>468190.26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424330.30000000005</v>
      </c>
      <c r="L66" s="46">
        <f t="shared" si="15"/>
        <v>424330.30000000005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460104.19</v>
      </c>
      <c r="J69" s="52">
        <v>0</v>
      </c>
      <c r="K69" s="52">
        <v>0</v>
      </c>
      <c r="L69" s="51">
        <f>SUM(B69:K69)</f>
        <v>460104.19</v>
      </c>
    </row>
    <row r="70" spans="1:12" ht="18" customHeight="1">
      <c r="A70" s="61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 t="s">
        <v>79</v>
      </c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2021-04-29T21:16:00Z</dcterms:modified>
  <cp:category/>
  <cp:version/>
  <cp:contentType/>
  <cp:contentStatus/>
</cp:coreProperties>
</file>