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<sst xmlns="http://schemas.openxmlformats.org/spreadsheetml/2006/main" count="79" uniqueCount="78">
  <si>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</si>
  <si>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</si>
  <si>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</si>
  <si>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</si>
  <si>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</si>
  <si>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</si>
  <si>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</si>
  <si>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</si>
  <si>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</si>
  <si>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</si>
  <si>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</si>
  <si>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</si>
  <si>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</si>
  <si>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</si>
  <si>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</si>
  <si>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</si>
  <si>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</si>
  <si>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</si>
  <si>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</si>
  <si>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</si>
  <si>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</si>
  <si>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</si>
  <si>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</si>
  <si>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</si>
  <si>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</si>
  <si>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</si>
  <si>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</si>
  <si>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</si>
  <si>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</si>
  <si>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</si>
  <si>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</si>
  <si>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</si>
  <si>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</si>
  <si>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</si>
  <si>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</si>
  <si>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</si>
  <si>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</si>
  <si>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</si>
  <si>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</si>
  <si>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</si>
  <si>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</si>
  <si>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</si>
  <si>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</si>
  <si>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</si>
  <si>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</si>
  <si>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</si>
  <si>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</si>
  <si>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</si>
  <si>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</si>
  <si>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</si>
  <si>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</si>
  <si>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</si>
  <si>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</si>
  <si>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</si>
  <si>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</si>
  <si>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</si>
  <si>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</si>
  <si>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</si>
  <si>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</si>
  <si>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</si>
  <si>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</si>
  <si>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</si>
  <si>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</si>
  <si>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</si>
  <si>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</si>
  <si>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</si>
  <si>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</si>
  <si>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</si>
  <si>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</si>
  <si>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</si>
  <si>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</si>
  <si>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</si>
  <si>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</si>
  <si>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</si>
  <si>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</si>
  <si>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</si>
  <si>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22/04/21 - VENCIMENTO 29/04/21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</si>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</sst>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54111</v>
      </c>
      <c r="C7" s="10">
        <f>C8+C11</f>
        <v>69188</v>
      </c>
      <c r="D7" s="10">
        <f aca="true" t="shared" si="0" ref="D7:K7">D8+D11</f>
        <v>196320</v>
      </c>
      <c r="E7" s="10">
        <f t="shared" si="0"/>
        <v>175251</v>
      </c>
      <c r="F7" s="10">
        <f t="shared" si="0"/>
        <v>183230</v>
      </c>
      <c r="G7" s="10">
        <f t="shared" si="0"/>
        <v>90665</v>
      </c>
      <c r="H7" s="10">
        <f t="shared" si="0"/>
        <v>46324</v>
      </c>
      <c r="I7" s="10">
        <f t="shared" si="0"/>
        <v>84328</v>
      </c>
      <c r="J7" s="10">
        <f t="shared" si="0"/>
        <v>67014</v>
      </c>
      <c r="K7" s="10">
        <f t="shared" si="0"/>
        <v>139661</v>
      </c>
      <c r="L7" s="10">
        <f>SUM(B7:K7)</f>
        <v>1106092</v>
      </c>
      <c r="M7" s="11"/>
    </row>
    <row r="8" spans="1:13" ht="17.25" customHeight="1">
      <c r="A8" s="12" t="s">
        <v>18</v>
      </c>
      <c r="B8" s="13">
        <f>B9+B10</f>
        <v>3629</v>
      </c>
      <c r="C8" s="13">
        <f aca="true" t="shared" si="1" ref="C8:K8">C9+C10</f>
        <v>4715</v>
      </c>
      <c r="D8" s="13">
        <f t="shared" si="1"/>
        <v>13243</v>
      </c>
      <c r="E8" s="13">
        <f t="shared" si="1"/>
        <v>10833</v>
      </c>
      <c r="F8" s="13">
        <f t="shared" si="1"/>
        <v>10839</v>
      </c>
      <c r="G8" s="13">
        <f t="shared" si="1"/>
        <v>6201</v>
      </c>
      <c r="H8" s="13">
        <f t="shared" si="1"/>
        <v>2912</v>
      </c>
      <c r="I8" s="13">
        <f t="shared" si="1"/>
        <v>3865</v>
      </c>
      <c r="J8" s="13">
        <f t="shared" si="1"/>
        <v>3660</v>
      </c>
      <c r="K8" s="13">
        <f t="shared" si="1"/>
        <v>8106</v>
      </c>
      <c r="L8" s="13">
        <f>SUM(B8:K8)</f>
        <v>68003</v>
      </c>
      <c r="M8"/>
    </row>
    <row r="9" spans="1:13" ht="17.25" customHeight="1">
      <c r="A9" s="14" t="s">
        <v>19</v>
      </c>
      <c r="B9" s="15">
        <v>3628</v>
      </c>
      <c r="C9" s="15">
        <v>4715</v>
      </c>
      <c r="D9" s="15">
        <v>13243</v>
      </c>
      <c r="E9" s="15">
        <v>10833</v>
      </c>
      <c r="F9" s="15">
        <v>10839</v>
      </c>
      <c r="G9" s="15">
        <v>6201</v>
      </c>
      <c r="H9" s="15">
        <v>2911</v>
      </c>
      <c r="I9" s="15">
        <v>3865</v>
      </c>
      <c r="J9" s="15">
        <v>3660</v>
      </c>
      <c r="K9" s="15">
        <v>8106</v>
      </c>
      <c r="L9" s="13">
        <f>SUM(B9:K9)</f>
        <v>68001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50482</v>
      </c>
      <c r="C11" s="15">
        <v>64473</v>
      </c>
      <c r="D11" s="15">
        <v>183077</v>
      </c>
      <c r="E11" s="15">
        <v>164418</v>
      </c>
      <c r="F11" s="15">
        <v>172391</v>
      </c>
      <c r="G11" s="15">
        <v>84464</v>
      </c>
      <c r="H11" s="15">
        <v>43412</v>
      </c>
      <c r="I11" s="15">
        <v>80463</v>
      </c>
      <c r="J11" s="15">
        <v>63354</v>
      </c>
      <c r="K11" s="15">
        <v>131555</v>
      </c>
      <c r="L11" s="13">
        <f>SUM(B11:K11)</f>
        <v>1038089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1.538224050942796</v>
      </c>
      <c r="C15" s="22">
        <v>1.783093451612763</v>
      </c>
      <c r="D15" s="22">
        <v>1.737921497136325</v>
      </c>
      <c r="E15" s="22">
        <v>1.550388454846053</v>
      </c>
      <c r="F15" s="22">
        <v>1.799586144801732</v>
      </c>
      <c r="G15" s="22">
        <v>1.817964558654349</v>
      </c>
      <c r="H15" s="22">
        <v>1.807711220047747</v>
      </c>
      <c r="I15" s="22">
        <v>1.65318504868705</v>
      </c>
      <c r="J15" s="22">
        <v>2.119302228847294</v>
      </c>
      <c r="K15" s="22">
        <v>1.56647934856706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486435.63</v>
      </c>
      <c r="C17" s="25">
        <f aca="true" t="shared" si="2" ref="C17:K17">C18+C19+C20+C21+C22+C23+C24</f>
        <v>384232.74</v>
      </c>
      <c r="D17" s="25">
        <f t="shared" si="2"/>
        <v>1272527.7299999997</v>
      </c>
      <c r="E17" s="25">
        <f t="shared" si="2"/>
        <v>1018957.02</v>
      </c>
      <c r="F17" s="25">
        <f t="shared" si="2"/>
        <v>1103977.18</v>
      </c>
      <c r="G17" s="25">
        <f t="shared" si="2"/>
        <v>609997.77</v>
      </c>
      <c r="H17" s="25">
        <f t="shared" si="2"/>
        <v>341300.00000000006</v>
      </c>
      <c r="I17" s="25">
        <f t="shared" si="2"/>
        <v>463700.11</v>
      </c>
      <c r="J17" s="25">
        <f t="shared" si="2"/>
        <v>513676.07000000007</v>
      </c>
      <c r="K17" s="25">
        <f t="shared" si="2"/>
        <v>647370.88</v>
      </c>
      <c r="L17" s="25">
        <f>L18+L19+L20+L21+L22+L23+L24</f>
        <v>6842175.13</v>
      </c>
      <c r="M17"/>
    </row>
    <row r="18" spans="1:13" ht="17.25" customHeight="1">
      <c r="A18" s="26" t="s">
        <v>24</v>
      </c>
      <c r="B18" s="33">
        <f aca="true" t="shared" si="3" ref="B18:K18">ROUND(B13*B7,2)</f>
        <v>314282.1</v>
      </c>
      <c r="C18" s="33">
        <f t="shared" si="3"/>
        <v>211805.22</v>
      </c>
      <c r="D18" s="33">
        <f t="shared" si="3"/>
        <v>715743.46</v>
      </c>
      <c r="E18" s="33">
        <f t="shared" si="3"/>
        <v>646150.44</v>
      </c>
      <c r="F18" s="33">
        <f t="shared" si="3"/>
        <v>598026.07</v>
      </c>
      <c r="G18" s="33">
        <f t="shared" si="3"/>
        <v>325170.02</v>
      </c>
      <c r="H18" s="33">
        <f t="shared" si="3"/>
        <v>183053.92</v>
      </c>
      <c r="I18" s="33">
        <f t="shared" si="3"/>
        <v>276772.93</v>
      </c>
      <c r="J18" s="33">
        <f t="shared" si="3"/>
        <v>236820.77</v>
      </c>
      <c r="K18" s="33">
        <f t="shared" si="3"/>
        <v>402963.88</v>
      </c>
      <c r="L18" s="33">
        <f aca="true" t="shared" si="4" ref="L18:L24">SUM(B18:K18)</f>
        <v>3910788.8099999996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169154.19</v>
      </c>
      <c r="C19" s="33">
        <f t="shared" si="5"/>
        <v>165863.28</v>
      </c>
      <c r="D19" s="33">
        <f t="shared" si="5"/>
        <v>528162.49</v>
      </c>
      <c r="E19" s="33">
        <f t="shared" si="5"/>
        <v>355633.74</v>
      </c>
      <c r="F19" s="33">
        <f t="shared" si="5"/>
        <v>478173.36</v>
      </c>
      <c r="G19" s="33">
        <f t="shared" si="5"/>
        <v>265977.55</v>
      </c>
      <c r="H19" s="33">
        <f t="shared" si="5"/>
        <v>147854.71</v>
      </c>
      <c r="I19" s="33">
        <f t="shared" si="5"/>
        <v>180783.94</v>
      </c>
      <c r="J19" s="33">
        <f t="shared" si="5"/>
        <v>265074.02</v>
      </c>
      <c r="K19" s="33">
        <f t="shared" si="5"/>
        <v>228270.72</v>
      </c>
      <c r="L19" s="33">
        <f t="shared" si="4"/>
        <v>2784948.0000000005</v>
      </c>
      <c r="M19"/>
    </row>
    <row r="20" spans="1:13" ht="17.25" customHeight="1">
      <c r="A20" s="27" t="s">
        <v>26</v>
      </c>
      <c r="B20" s="33">
        <v>1613.4</v>
      </c>
      <c r="C20" s="33">
        <v>5178.3</v>
      </c>
      <c r="D20" s="33">
        <v>25849.9</v>
      </c>
      <c r="E20" s="33">
        <v>19955.4</v>
      </c>
      <c r="F20" s="33">
        <v>26391.81</v>
      </c>
      <c r="G20" s="33">
        <v>18850.2</v>
      </c>
      <c r="H20" s="33">
        <v>10761.4</v>
      </c>
      <c r="I20" s="33">
        <v>4757.3</v>
      </c>
      <c r="J20" s="33">
        <v>9009.4</v>
      </c>
      <c r="K20" s="33">
        <v>13364.4</v>
      </c>
      <c r="L20" s="33">
        <f t="shared" si="4"/>
        <v>135731.50999999998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-1081.11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-1081.11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-36625.11</v>
      </c>
      <c r="C27" s="33">
        <f t="shared" si="6"/>
        <v>-20746</v>
      </c>
      <c r="D27" s="33">
        <f t="shared" si="6"/>
        <v>-58269.2</v>
      </c>
      <c r="E27" s="33">
        <f t="shared" si="6"/>
        <v>-52377.77</v>
      </c>
      <c r="F27" s="33">
        <f t="shared" si="6"/>
        <v>-47691.6</v>
      </c>
      <c r="G27" s="33">
        <f t="shared" si="6"/>
        <v>-27284.4</v>
      </c>
      <c r="H27" s="33">
        <f t="shared" si="6"/>
        <v>-20907.629999999997</v>
      </c>
      <c r="I27" s="33">
        <f t="shared" si="6"/>
        <v>-25053.699999999997</v>
      </c>
      <c r="J27" s="33">
        <f t="shared" si="6"/>
        <v>-16104</v>
      </c>
      <c r="K27" s="33">
        <f t="shared" si="6"/>
        <v>-35666.4</v>
      </c>
      <c r="L27" s="33">
        <f aca="true" t="shared" si="7" ref="L27:L33">SUM(B27:K27)</f>
        <v>-340725.81</v>
      </c>
      <c r="M27"/>
    </row>
    <row r="28" spans="1:13" ht="18.75" customHeight="1">
      <c r="A28" s="27" t="s">
        <v>30</v>
      </c>
      <c r="B28" s="33">
        <f>B29+B30+B31+B32</f>
        <v>-15963.2</v>
      </c>
      <c r="C28" s="33">
        <f aca="true" t="shared" si="8" ref="C28:K28">C29+C30+C31+C32</f>
        <v>-20746</v>
      </c>
      <c r="D28" s="33">
        <f t="shared" si="8"/>
        <v>-58269.2</v>
      </c>
      <c r="E28" s="33">
        <f t="shared" si="8"/>
        <v>-47665.2</v>
      </c>
      <c r="F28" s="33">
        <f t="shared" si="8"/>
        <v>-47691.6</v>
      </c>
      <c r="G28" s="33">
        <f t="shared" si="8"/>
        <v>-27284.4</v>
      </c>
      <c r="H28" s="33">
        <f t="shared" si="8"/>
        <v>-12808.4</v>
      </c>
      <c r="I28" s="33">
        <f t="shared" si="8"/>
        <v>-25053.699999999997</v>
      </c>
      <c r="J28" s="33">
        <f t="shared" si="8"/>
        <v>-16104</v>
      </c>
      <c r="K28" s="33">
        <f t="shared" si="8"/>
        <v>-35666.4</v>
      </c>
      <c r="L28" s="33">
        <f t="shared" si="7"/>
        <v>-307252.1</v>
      </c>
      <c r="M28"/>
    </row>
    <row r="29" spans="1:13" s="36" customFormat="1" ht="18.75" customHeight="1">
      <c r="A29" s="34" t="s">
        <v>58</v>
      </c>
      <c r="B29" s="33">
        <f>-ROUND((B9)*$E$3,2)</f>
        <v>-15963.2</v>
      </c>
      <c r="C29" s="33">
        <f aca="true" t="shared" si="9" ref="C29:K29">-ROUND((C9)*$E$3,2)</f>
        <v>-20746</v>
      </c>
      <c r="D29" s="33">
        <f t="shared" si="9"/>
        <v>-58269.2</v>
      </c>
      <c r="E29" s="33">
        <f t="shared" si="9"/>
        <v>-47665.2</v>
      </c>
      <c r="F29" s="33">
        <f t="shared" si="9"/>
        <v>-47691.6</v>
      </c>
      <c r="G29" s="33">
        <f t="shared" si="9"/>
        <v>-27284.4</v>
      </c>
      <c r="H29" s="33">
        <f t="shared" si="9"/>
        <v>-12808.4</v>
      </c>
      <c r="I29" s="33">
        <f t="shared" si="9"/>
        <v>-17006</v>
      </c>
      <c r="J29" s="33">
        <f t="shared" si="9"/>
        <v>-16104</v>
      </c>
      <c r="K29" s="33">
        <f t="shared" si="9"/>
        <v>-35666.4</v>
      </c>
      <c r="L29" s="33">
        <f t="shared" si="7"/>
        <v>-299204.4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-78.85</v>
      </c>
      <c r="J31" s="17">
        <v>0</v>
      </c>
      <c r="K31" s="17">
        <v>0</v>
      </c>
      <c r="L31" s="33">
        <f t="shared" si="7"/>
        <v>-78.85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-7968.85</v>
      </c>
      <c r="J32" s="17">
        <v>0</v>
      </c>
      <c r="K32" s="17">
        <v>0</v>
      </c>
      <c r="L32" s="33">
        <f t="shared" si="7"/>
        <v>-7968.85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-20661.91</v>
      </c>
      <c r="C33" s="38">
        <f t="shared" si="10"/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449810.52</v>
      </c>
      <c r="C48" s="41">
        <f aca="true" t="shared" si="12" ref="C48:K48">IF(C17+C27+C40+C49&lt;0,0,C17+C27+C49)</f>
        <v>363486.74</v>
      </c>
      <c r="D48" s="41">
        <f t="shared" si="12"/>
        <v>1214258.5299999998</v>
      </c>
      <c r="E48" s="41">
        <f t="shared" si="12"/>
        <v>966579.25</v>
      </c>
      <c r="F48" s="41">
        <f t="shared" si="12"/>
        <v>1056285.5799999998</v>
      </c>
      <c r="G48" s="41">
        <f t="shared" si="12"/>
        <v>582713.37</v>
      </c>
      <c r="H48" s="41">
        <f t="shared" si="12"/>
        <v>320392.37000000005</v>
      </c>
      <c r="I48" s="41">
        <f t="shared" si="12"/>
        <v>438646.41</v>
      </c>
      <c r="J48" s="41">
        <f t="shared" si="12"/>
        <v>497572.07000000007</v>
      </c>
      <c r="K48" s="41">
        <f t="shared" si="12"/>
        <v>611704.48</v>
      </c>
      <c r="L48" s="42">
        <f>SUM(B48:K48)</f>
        <v>6501449.32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449810.51</v>
      </c>
      <c r="C54" s="41">
        <f aca="true" t="shared" si="14" ref="C54:J54">SUM(C55:C66)</f>
        <v>363486.75</v>
      </c>
      <c r="D54" s="41">
        <f t="shared" si="14"/>
        <v>1214258.52</v>
      </c>
      <c r="E54" s="41">
        <f t="shared" si="14"/>
        <v>966579.25</v>
      </c>
      <c r="F54" s="41">
        <f t="shared" si="14"/>
        <v>1056285.59</v>
      </c>
      <c r="G54" s="41">
        <f t="shared" si="14"/>
        <v>582713.38</v>
      </c>
      <c r="H54" s="41">
        <f t="shared" si="14"/>
        <v>320392.36</v>
      </c>
      <c r="I54" s="41">
        <f>SUM(I55:I69)</f>
        <v>438646.41</v>
      </c>
      <c r="J54" s="41">
        <f t="shared" si="14"/>
        <v>497572.07</v>
      </c>
      <c r="K54" s="41">
        <f>SUM(K55:K68)</f>
        <v>611704.49</v>
      </c>
      <c r="L54" s="46">
        <f>SUM(B54:K54)</f>
        <v>6501449.330000001</v>
      </c>
      <c r="M54" s="40"/>
    </row>
    <row r="55" spans="1:13" ht="18.75" customHeight="1">
      <c r="A55" s="47" t="s">
        <v>51</v>
      </c>
      <c r="B55" s="48">
        <v>449810.51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449810.51</v>
      </c>
      <c r="M55" s="40"/>
    </row>
    <row r="56" spans="1:12" ht="18.75" customHeight="1">
      <c r="A56" s="47" t="s">
        <v>61</v>
      </c>
      <c r="B56" s="17">
        <v>0</v>
      </c>
      <c r="C56" s="48">
        <v>317723.77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317723.77</v>
      </c>
    </row>
    <row r="57" spans="1:12" ht="18.75" customHeight="1">
      <c r="A57" s="47" t="s">
        <v>62</v>
      </c>
      <c r="B57" s="17">
        <v>0</v>
      </c>
      <c r="C57" s="48">
        <v>45762.98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45762.98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1214258.52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1214258.52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966579.25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966579.25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1056285.59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1056285.59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582713.38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582713.38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320392.36</v>
      </c>
      <c r="I62" s="17">
        <v>0</v>
      </c>
      <c r="J62" s="17">
        <v>0</v>
      </c>
      <c r="K62" s="17">
        <v>0</v>
      </c>
      <c r="L62" s="46">
        <f t="shared" si="15"/>
        <v>320392.36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497572.07</v>
      </c>
      <c r="K64" s="17">
        <v>0</v>
      </c>
      <c r="L64" s="46">
        <f t="shared" si="15"/>
        <v>497572.07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343227.39</v>
      </c>
      <c r="L65" s="46">
        <f t="shared" si="15"/>
        <v>343227.39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268477.1</v>
      </c>
      <c r="L66" s="46">
        <f t="shared" si="15"/>
        <v>268477.1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438646.41</v>
      </c>
      <c r="J69" s="53">
        <v>0</v>
      </c>
      <c r="K69" s="53">
        <v>0</v>
      </c>
      <c r="L69" s="51">
        <f>SUM(B69:K69)</f>
        <v>438646.41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2021-04-28T18:18:24Z</dcterms:modified>
  <cp:category/>
  <cp:version/>
  <cp:contentType/>
  <cp:contentStatus/>
</cp:coreProperties>
</file>