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<sst xmlns="http://schemas.openxmlformats.org/spreadsheetml/2006/main" count="79" uniqueCount="78">
  <si>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</si>
  <si>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</si>
  <si>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</si>
  <si>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</si>
  <si>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</si>
  <si>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</si>
  <si>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</si>
  <si>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</si>
  <si>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</si>
  <si>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</si>
  <si>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</si>
  <si>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</si>
  <si>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</si>
  <si>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</si>
  <si>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</si>
  <si>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</si>
  <si>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</si>
  <si>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</si>
  <si>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</si>
  <si>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</si>
  <si>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</si>
  <si>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</si>
  <si>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</si>
  <si>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</si>
  <si>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</si>
  <si>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</si>
  <si>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</si>
  <si>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</si>
  <si>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</si>
  <si>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</si>
  <si>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</si>
  <si>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</si>
  <si>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</si>
  <si>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</si>
  <si>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</si>
  <si>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</si>
  <si>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</si>
  <si>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</si>
  <si>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</si>
  <si>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</si>
  <si>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</si>
  <si>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</si>
  <si>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</si>
  <si>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</si>
  <si>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</si>
  <si>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</si>
  <si>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</si>
  <si>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</si>
  <si>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</si>
  <si>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</si>
  <si>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</si>
  <si>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</si>
  <si>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</si>
  <si>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</si>
  <si>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</si>
  <si>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</si>
  <si>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</si>
  <si>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</si>
  <si>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</si>
  <si>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</si>
  <si>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</si>
  <si>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</si>
  <si>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</si>
  <si>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</si>
  <si>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</si>
  <si>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</si>
  <si>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</si>
  <si>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</si>
  <si>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</si>
  <si>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</si>
  <si>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</si>
  <si>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</si>
  <si>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</si>
  <si>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</si>
  <si>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</si>
  <si>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</si>
  <si>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18/04/21 - VENCIMENTO 26/04/21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</si>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</sst>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11849</v>
      </c>
      <c r="C7" s="10">
        <f>C8+C11</f>
        <v>17170</v>
      </c>
      <c r="D7" s="10">
        <f aca="true" t="shared" si="0" ref="D7:K7">D8+D11</f>
        <v>49158</v>
      </c>
      <c r="E7" s="10">
        <f t="shared" si="0"/>
        <v>51682</v>
      </c>
      <c r="F7" s="10">
        <f t="shared" si="0"/>
        <v>52405</v>
      </c>
      <c r="G7" s="10">
        <f t="shared" si="0"/>
        <v>21694</v>
      </c>
      <c r="H7" s="10">
        <f t="shared" si="0"/>
        <v>11103</v>
      </c>
      <c r="I7" s="10">
        <f t="shared" si="0"/>
        <v>22554</v>
      </c>
      <c r="J7" s="10">
        <f t="shared" si="0"/>
        <v>13365</v>
      </c>
      <c r="K7" s="10">
        <f t="shared" si="0"/>
        <v>39749</v>
      </c>
      <c r="L7" s="10">
        <f>SUM(B7:K7)</f>
        <v>290729</v>
      </c>
      <c r="M7" s="11"/>
    </row>
    <row r="8" spans="1:13" ht="17.25" customHeight="1">
      <c r="A8" s="12" t="s">
        <v>18</v>
      </c>
      <c r="B8" s="13">
        <f>B9+B10</f>
        <v>1006</v>
      </c>
      <c r="C8" s="13">
        <f aca="true" t="shared" si="1" ref="C8:K8">C9+C10</f>
        <v>1385</v>
      </c>
      <c r="D8" s="13">
        <f t="shared" si="1"/>
        <v>4240</v>
      </c>
      <c r="E8" s="13">
        <f t="shared" si="1"/>
        <v>4274</v>
      </c>
      <c r="F8" s="13">
        <f t="shared" si="1"/>
        <v>4470</v>
      </c>
      <c r="G8" s="13">
        <f t="shared" si="1"/>
        <v>1803</v>
      </c>
      <c r="H8" s="13">
        <f t="shared" si="1"/>
        <v>839</v>
      </c>
      <c r="I8" s="13">
        <f t="shared" si="1"/>
        <v>1151</v>
      </c>
      <c r="J8" s="13">
        <f t="shared" si="1"/>
        <v>685</v>
      </c>
      <c r="K8" s="13">
        <f t="shared" si="1"/>
        <v>2443</v>
      </c>
      <c r="L8" s="13">
        <f>SUM(B8:K8)</f>
        <v>22296</v>
      </c>
      <c r="M8"/>
    </row>
    <row r="9" spans="1:13" ht="17.25" customHeight="1">
      <c r="A9" s="14" t="s">
        <v>19</v>
      </c>
      <c r="B9" s="15">
        <v>1006</v>
      </c>
      <c r="C9" s="15">
        <v>1385</v>
      </c>
      <c r="D9" s="15">
        <v>4240</v>
      </c>
      <c r="E9" s="15">
        <v>4274</v>
      </c>
      <c r="F9" s="15">
        <v>4470</v>
      </c>
      <c r="G9" s="15">
        <v>1803</v>
      </c>
      <c r="H9" s="15">
        <v>839</v>
      </c>
      <c r="I9" s="15">
        <v>1151</v>
      </c>
      <c r="J9" s="15">
        <v>685</v>
      </c>
      <c r="K9" s="15">
        <v>2443</v>
      </c>
      <c r="L9" s="13">
        <f>SUM(B9:K9)</f>
        <v>22296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10843</v>
      </c>
      <c r="C11" s="15">
        <v>15785</v>
      </c>
      <c r="D11" s="15">
        <v>44918</v>
      </c>
      <c r="E11" s="15">
        <v>47408</v>
      </c>
      <c r="F11" s="15">
        <v>47935</v>
      </c>
      <c r="G11" s="15">
        <v>19891</v>
      </c>
      <c r="H11" s="15">
        <v>10264</v>
      </c>
      <c r="I11" s="15">
        <v>21403</v>
      </c>
      <c r="J11" s="15">
        <v>12680</v>
      </c>
      <c r="K11" s="15">
        <v>37306</v>
      </c>
      <c r="L11" s="13">
        <f>SUM(B11:K11)</f>
        <v>268433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1.689899339160133</v>
      </c>
      <c r="C15" s="22">
        <v>1.782371158998012</v>
      </c>
      <c r="D15" s="22">
        <v>1.82449934001713</v>
      </c>
      <c r="E15" s="22">
        <v>1.629094804846098</v>
      </c>
      <c r="F15" s="22">
        <v>1.81004954501314</v>
      </c>
      <c r="G15" s="22">
        <v>1.775154253083581</v>
      </c>
      <c r="H15" s="22">
        <v>1.915722522581581</v>
      </c>
      <c r="I15" s="22">
        <v>1.60228960179728</v>
      </c>
      <c r="J15" s="22">
        <v>2.253944243427013</v>
      </c>
      <c r="K15" s="22">
        <v>1.56713526517057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117937.72</v>
      </c>
      <c r="C17" s="25">
        <f aca="true" t="shared" si="2" ref="C17:K17">C18+C19+C20+C21+C22+C23+C24</f>
        <v>97934.66</v>
      </c>
      <c r="D17" s="25">
        <f t="shared" si="2"/>
        <v>344090.74</v>
      </c>
      <c r="E17" s="25">
        <f t="shared" si="2"/>
        <v>319815.89</v>
      </c>
      <c r="F17" s="25">
        <f t="shared" si="2"/>
        <v>324069.95</v>
      </c>
      <c r="G17" s="25">
        <f t="shared" si="2"/>
        <v>147355.82</v>
      </c>
      <c r="H17" s="25">
        <f t="shared" si="2"/>
        <v>88649.35</v>
      </c>
      <c r="I17" s="25">
        <f t="shared" si="2"/>
        <v>124415.09</v>
      </c>
      <c r="J17" s="25">
        <f t="shared" si="2"/>
        <v>114152.65000000001</v>
      </c>
      <c r="K17" s="25">
        <f t="shared" si="2"/>
        <v>190417.96</v>
      </c>
      <c r="L17" s="25">
        <f>L18+L19+L20+L21+L22+L23+L24</f>
        <v>1868839.8299999998</v>
      </c>
      <c r="M17"/>
    </row>
    <row r="18" spans="1:13" ht="17.25" customHeight="1">
      <c r="A18" s="26" t="s">
        <v>24</v>
      </c>
      <c r="B18" s="33">
        <f aca="true" t="shared" si="3" ref="B18:K18">ROUND(B13*B7,2)</f>
        <v>68820.18</v>
      </c>
      <c r="C18" s="33">
        <f t="shared" si="3"/>
        <v>52562.52</v>
      </c>
      <c r="D18" s="33">
        <f t="shared" si="3"/>
        <v>179220.24</v>
      </c>
      <c r="E18" s="33">
        <f t="shared" si="3"/>
        <v>190551.53</v>
      </c>
      <c r="F18" s="33">
        <f t="shared" si="3"/>
        <v>171039.44</v>
      </c>
      <c r="G18" s="33">
        <f t="shared" si="3"/>
        <v>77805.53</v>
      </c>
      <c r="H18" s="33">
        <f t="shared" si="3"/>
        <v>43874.61</v>
      </c>
      <c r="I18" s="33">
        <f t="shared" si="3"/>
        <v>74024.48</v>
      </c>
      <c r="J18" s="33">
        <f t="shared" si="3"/>
        <v>47230.57</v>
      </c>
      <c r="K18" s="33">
        <f t="shared" si="3"/>
        <v>114687.79</v>
      </c>
      <c r="L18" s="33">
        <f aca="true" t="shared" si="4" ref="L18:L24">SUM(B18:K18)</f>
        <v>1019816.8899999999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47479</v>
      </c>
      <c r="C19" s="33">
        <f t="shared" si="5"/>
        <v>41123.4</v>
      </c>
      <c r="D19" s="33">
        <f t="shared" si="5"/>
        <v>147766.97</v>
      </c>
      <c r="E19" s="33">
        <f t="shared" si="5"/>
        <v>119874.98</v>
      </c>
      <c r="F19" s="33">
        <f t="shared" si="5"/>
        <v>138550.42</v>
      </c>
      <c r="G19" s="33">
        <f t="shared" si="5"/>
        <v>60311.29</v>
      </c>
      <c r="H19" s="33">
        <f t="shared" si="5"/>
        <v>40176.97</v>
      </c>
      <c r="I19" s="33">
        <f t="shared" si="5"/>
        <v>44584.17</v>
      </c>
      <c r="J19" s="33">
        <f t="shared" si="5"/>
        <v>59224.5</v>
      </c>
      <c r="K19" s="33">
        <f t="shared" si="5"/>
        <v>65043.49</v>
      </c>
      <c r="L19" s="33">
        <f t="shared" si="4"/>
        <v>764135.1900000001</v>
      </c>
      <c r="M19"/>
    </row>
    <row r="20" spans="1:13" ht="17.25" customHeight="1">
      <c r="A20" s="27" t="s">
        <v>26</v>
      </c>
      <c r="B20" s="33">
        <v>252.6</v>
      </c>
      <c r="C20" s="33">
        <v>2862.8</v>
      </c>
      <c r="D20" s="33">
        <v>14331.65</v>
      </c>
      <c r="E20" s="33">
        <v>11451.2</v>
      </c>
      <c r="F20" s="33">
        <v>13094.15</v>
      </c>
      <c r="G20" s="33">
        <v>9239</v>
      </c>
      <c r="H20" s="33">
        <v>4967.8</v>
      </c>
      <c r="I20" s="33">
        <v>4420.5</v>
      </c>
      <c r="J20" s="33">
        <v>4925.7</v>
      </c>
      <c r="K20" s="33">
        <v>7914.8</v>
      </c>
      <c r="L20" s="33">
        <f t="shared" si="4"/>
        <v>73460.20000000001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-1755.97</v>
      </c>
      <c r="I22" s="33">
        <v>0</v>
      </c>
      <c r="J22" s="30">
        <v>0</v>
      </c>
      <c r="K22" s="30">
        <v>0</v>
      </c>
      <c r="L22" s="33">
        <f t="shared" si="4"/>
        <v>-6229.3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-360.37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-360.37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-25088.309999999998</v>
      </c>
      <c r="C27" s="33">
        <f t="shared" si="6"/>
        <v>-6094</v>
      </c>
      <c r="D27" s="33">
        <f t="shared" si="6"/>
        <v>-18656</v>
      </c>
      <c r="E27" s="33">
        <f t="shared" si="6"/>
        <v>-23518.17</v>
      </c>
      <c r="F27" s="33">
        <f t="shared" si="6"/>
        <v>-19668</v>
      </c>
      <c r="G27" s="33">
        <f t="shared" si="6"/>
        <v>-7933.2</v>
      </c>
      <c r="H27" s="33">
        <f t="shared" si="6"/>
        <v>-11790.83</v>
      </c>
      <c r="I27" s="33">
        <f t="shared" si="6"/>
        <v>-5064.4</v>
      </c>
      <c r="J27" s="33">
        <f t="shared" si="6"/>
        <v>-3014</v>
      </c>
      <c r="K27" s="33">
        <f t="shared" si="6"/>
        <v>-10749.2</v>
      </c>
      <c r="L27" s="33">
        <f aca="true" t="shared" si="7" ref="L27:L33">SUM(B27:K27)</f>
        <v>-131576.11</v>
      </c>
      <c r="M27"/>
    </row>
    <row r="28" spans="1:13" ht="18.75" customHeight="1">
      <c r="A28" s="27" t="s">
        <v>30</v>
      </c>
      <c r="B28" s="33">
        <f>B29+B30+B31+B32</f>
        <v>-4426.4</v>
      </c>
      <c r="C28" s="33">
        <f aca="true" t="shared" si="8" ref="C28:K28">C29+C30+C31+C32</f>
        <v>-6094</v>
      </c>
      <c r="D28" s="33">
        <f t="shared" si="8"/>
        <v>-18656</v>
      </c>
      <c r="E28" s="33">
        <f t="shared" si="8"/>
        <v>-18805.6</v>
      </c>
      <c r="F28" s="33">
        <f t="shared" si="8"/>
        <v>-19668</v>
      </c>
      <c r="G28" s="33">
        <f t="shared" si="8"/>
        <v>-7933.2</v>
      </c>
      <c r="H28" s="33">
        <f t="shared" si="8"/>
        <v>-3691.6</v>
      </c>
      <c r="I28" s="33">
        <f t="shared" si="8"/>
        <v>-5064.4</v>
      </c>
      <c r="J28" s="33">
        <f t="shared" si="8"/>
        <v>-3014</v>
      </c>
      <c r="K28" s="33">
        <f t="shared" si="8"/>
        <v>-10749.2</v>
      </c>
      <c r="L28" s="33">
        <f t="shared" si="7"/>
        <v>-98102.4</v>
      </c>
      <c r="M28"/>
    </row>
    <row r="29" spans="1:13" s="36" customFormat="1" ht="18.75" customHeight="1">
      <c r="A29" s="34" t="s">
        <v>58</v>
      </c>
      <c r="B29" s="33">
        <f>-ROUND((B9)*$E$3,2)</f>
        <v>-4426.4</v>
      </c>
      <c r="C29" s="33">
        <f aca="true" t="shared" si="9" ref="C29:K29">-ROUND((C9)*$E$3,2)</f>
        <v>-6094</v>
      </c>
      <c r="D29" s="33">
        <f t="shared" si="9"/>
        <v>-18656</v>
      </c>
      <c r="E29" s="33">
        <f t="shared" si="9"/>
        <v>-18805.6</v>
      </c>
      <c r="F29" s="33">
        <f t="shared" si="9"/>
        <v>-19668</v>
      </c>
      <c r="G29" s="33">
        <f t="shared" si="9"/>
        <v>-7933.2</v>
      </c>
      <c r="H29" s="33">
        <f t="shared" si="9"/>
        <v>-3691.6</v>
      </c>
      <c r="I29" s="33">
        <f t="shared" si="9"/>
        <v>-5064.4</v>
      </c>
      <c r="J29" s="33">
        <f t="shared" si="9"/>
        <v>-3014</v>
      </c>
      <c r="K29" s="33">
        <f t="shared" si="9"/>
        <v>-10749.2</v>
      </c>
      <c r="L29" s="33">
        <f t="shared" si="7"/>
        <v>-98102.4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-20661.91</v>
      </c>
      <c r="C33" s="38">
        <f t="shared" si="10"/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92849.41</v>
      </c>
      <c r="C48" s="41">
        <f aca="true" t="shared" si="12" ref="C48:K48">IF(C17+C27+C40+C49&lt;0,0,C17+C27+C49)</f>
        <v>91840.66</v>
      </c>
      <c r="D48" s="41">
        <f t="shared" si="12"/>
        <v>325434.74</v>
      </c>
      <c r="E48" s="41">
        <f t="shared" si="12"/>
        <v>296297.72000000003</v>
      </c>
      <c r="F48" s="41">
        <f t="shared" si="12"/>
        <v>304401.95</v>
      </c>
      <c r="G48" s="41">
        <f t="shared" si="12"/>
        <v>139422.62</v>
      </c>
      <c r="H48" s="41">
        <f t="shared" si="12"/>
        <v>76858.52</v>
      </c>
      <c r="I48" s="41">
        <f t="shared" si="12"/>
        <v>119350.69</v>
      </c>
      <c r="J48" s="41">
        <f t="shared" si="12"/>
        <v>111138.65000000001</v>
      </c>
      <c r="K48" s="41">
        <f t="shared" si="12"/>
        <v>179668.75999999998</v>
      </c>
      <c r="L48" s="42">
        <f>SUM(B48:K48)</f>
        <v>1737263.72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92849.4</v>
      </c>
      <c r="C54" s="41">
        <f aca="true" t="shared" si="14" ref="C54:J54">SUM(C55:C66)</f>
        <v>91840.66</v>
      </c>
      <c r="D54" s="41">
        <f t="shared" si="14"/>
        <v>325434.73</v>
      </c>
      <c r="E54" s="41">
        <f t="shared" si="14"/>
        <v>296297.72</v>
      </c>
      <c r="F54" s="41">
        <f t="shared" si="14"/>
        <v>304401.95</v>
      </c>
      <c r="G54" s="41">
        <f t="shared" si="14"/>
        <v>139422.62</v>
      </c>
      <c r="H54" s="41">
        <f t="shared" si="14"/>
        <v>76858.53</v>
      </c>
      <c r="I54" s="41">
        <f>SUM(I55:I69)</f>
        <v>119350.69</v>
      </c>
      <c r="J54" s="41">
        <f t="shared" si="14"/>
        <v>111138.65</v>
      </c>
      <c r="K54" s="41">
        <f>SUM(K55:K68)</f>
        <v>179668.76</v>
      </c>
      <c r="L54" s="46">
        <f>SUM(B54:K54)</f>
        <v>1737263.71</v>
      </c>
      <c r="M54" s="40"/>
    </row>
    <row r="55" spans="1:13" ht="18.75" customHeight="1">
      <c r="A55" s="47" t="s">
        <v>51</v>
      </c>
      <c r="B55" s="48">
        <v>92849.4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92849.4</v>
      </c>
      <c r="M55" s="40"/>
    </row>
    <row r="56" spans="1:12" ht="18.75" customHeight="1">
      <c r="A56" s="47" t="s">
        <v>61</v>
      </c>
      <c r="B56" s="17">
        <v>0</v>
      </c>
      <c r="C56" s="48">
        <v>80250.37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80250.37</v>
      </c>
    </row>
    <row r="57" spans="1:12" ht="18.75" customHeight="1">
      <c r="A57" s="47" t="s">
        <v>62</v>
      </c>
      <c r="B57" s="17">
        <v>0</v>
      </c>
      <c r="C57" s="48">
        <v>11590.29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11590.29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325434.73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325434.73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296297.72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296297.72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304401.95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304401.95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139422.62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139422.62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76858.53</v>
      </c>
      <c r="I62" s="17">
        <v>0</v>
      </c>
      <c r="J62" s="17">
        <v>0</v>
      </c>
      <c r="K62" s="17">
        <v>0</v>
      </c>
      <c r="L62" s="46">
        <f t="shared" si="15"/>
        <v>76858.53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111138.65</v>
      </c>
      <c r="K64" s="17">
        <v>0</v>
      </c>
      <c r="L64" s="46">
        <f t="shared" si="15"/>
        <v>111138.65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79701.06</v>
      </c>
      <c r="L65" s="46">
        <f t="shared" si="15"/>
        <v>79701.06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99967.7</v>
      </c>
      <c r="L66" s="46">
        <f t="shared" si="15"/>
        <v>99967.7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119350.69</v>
      </c>
      <c r="J69" s="53">
        <v>0</v>
      </c>
      <c r="K69" s="53">
        <v>0</v>
      </c>
      <c r="L69" s="51">
        <f>SUM(B69:K69)</f>
        <v>119350.69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2021-04-23T18:17:44Z</dcterms:modified>
  <cp:category/>
  <cp:version/>
  <cp:contentType/>
  <cp:contentStatus/>
</cp:coreProperties>
</file>