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<sst xmlns="http://schemas.openxmlformats.org/spreadsheetml/2006/main" count="80" uniqueCount="79">
  <si>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</si>
  <si>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</si>
  <si>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</si>
  <si>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</si>
  <si>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</si>
  <si>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</si>
  <si>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</si>
  <si>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</si>
  <si>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</si>
  <si>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</si>
  <si>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</si>
  <si>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</si>
  <si>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</si>
  <si>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</si>
  <si>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</si>
  <si>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</si>
  <si>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</si>
  <si>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</si>
  <si>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</si>
  <si>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</si>
  <si>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</si>
  <si>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</si>
  <si>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</si>
  <si>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</si>
  <si>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</si>
  <si>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</si>
  <si>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</si>
  <si>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</si>
  <si>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</si>
  <si>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</si>
  <si>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</si>
  <si>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</si>
  <si>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</si>
  <si>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</si>
  <si>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</si>
  <si>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</si>
  <si>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</si>
  <si>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</si>
  <si>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</si>
  <si>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</si>
  <si>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</si>
  <si>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</si>
  <si>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</si>
  <si>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</si>
  <si>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</si>
  <si>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</si>
  <si>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</si>
  <si>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</si>
  <si>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</si>
  <si>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</si>
  <si>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</si>
  <si>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</si>
  <si>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</si>
  <si>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</si>
  <si>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</si>
  <si>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</si>
  <si>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</si>
  <si>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</si>
  <si>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</si>
  <si>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</si>
  <si>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</si>
  <si>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</si>
  <si>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</si>
  <si>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</si>
  <si>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</si>
  <si>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</si>
  <si>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</si>
  <si>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</si>
  <si>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</si>
  <si>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</si>
  <si>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</si>
  <si>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</si>
  <si>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</si>
  <si>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</si>
  <si>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</si>
  <si>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16/04/21 - VENCIMENTO 26/04/21</t>
  </si>
  <si>
    <t>7.15. Consórcio KBPX</t>
  </si>
  <si>
    <t>5.3. Revisão de Remuneração pelo Transporte Coletivo ¹</t>
  </si>
  <si>
    <t>¹ Energia para tração fev e mar/21.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</si>
</sst>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50364</v>
      </c>
      <c r="C7" s="10">
        <f>C8+C11</f>
        <v>67338</v>
      </c>
      <c r="D7" s="10">
        <f aca="true" t="shared" si="0" ref="D7:K7">D8+D11</f>
        <v>188123</v>
      </c>
      <c r="E7" s="10">
        <f t="shared" si="0"/>
        <v>166233</v>
      </c>
      <c r="F7" s="10">
        <f t="shared" si="0"/>
        <v>177276</v>
      </c>
      <c r="G7" s="10">
        <f t="shared" si="0"/>
        <v>87475</v>
      </c>
      <c r="H7" s="10">
        <f t="shared" si="0"/>
        <v>44381</v>
      </c>
      <c r="I7" s="10">
        <f t="shared" si="0"/>
        <v>82358</v>
      </c>
      <c r="J7" s="10">
        <f t="shared" si="0"/>
        <v>63140</v>
      </c>
      <c r="K7" s="10">
        <f t="shared" si="0"/>
        <v>134875</v>
      </c>
      <c r="L7" s="10">
        <f>SUM(B7:K7)</f>
        <v>1061563</v>
      </c>
      <c r="M7" s="11"/>
    </row>
    <row r="8" spans="1:13" ht="17.25" customHeight="1">
      <c r="A8" s="12" t="s">
        <v>18</v>
      </c>
      <c r="B8" s="13">
        <f>B9+B10</f>
        <v>3294</v>
      </c>
      <c r="C8" s="13">
        <f aca="true" t="shared" si="1" ref="C8:K8">C9+C10</f>
        <v>4580</v>
      </c>
      <c r="D8" s="13">
        <f t="shared" si="1"/>
        <v>12381</v>
      </c>
      <c r="E8" s="13">
        <f t="shared" si="1"/>
        <v>9770</v>
      </c>
      <c r="F8" s="13">
        <f t="shared" si="1"/>
        <v>10275</v>
      </c>
      <c r="G8" s="13">
        <f t="shared" si="1"/>
        <v>5868</v>
      </c>
      <c r="H8" s="13">
        <f t="shared" si="1"/>
        <v>2761</v>
      </c>
      <c r="I8" s="13">
        <f t="shared" si="1"/>
        <v>3613</v>
      </c>
      <c r="J8" s="13">
        <f t="shared" si="1"/>
        <v>3413</v>
      </c>
      <c r="K8" s="13">
        <f t="shared" si="1"/>
        <v>7615</v>
      </c>
      <c r="L8" s="13">
        <f>SUM(B8:K8)</f>
        <v>63570</v>
      </c>
      <c r="M8"/>
    </row>
    <row r="9" spans="1:13" ht="17.25" customHeight="1">
      <c r="A9" s="14" t="s">
        <v>19</v>
      </c>
      <c r="B9" s="15">
        <v>3292</v>
      </c>
      <c r="C9" s="15">
        <v>4580</v>
      </c>
      <c r="D9" s="15">
        <v>12381</v>
      </c>
      <c r="E9" s="15">
        <v>9770</v>
      </c>
      <c r="F9" s="15">
        <v>10275</v>
      </c>
      <c r="G9" s="15">
        <v>5868</v>
      </c>
      <c r="H9" s="15">
        <v>2758</v>
      </c>
      <c r="I9" s="15">
        <v>3613</v>
      </c>
      <c r="J9" s="15">
        <v>3413</v>
      </c>
      <c r="K9" s="15">
        <v>7615</v>
      </c>
      <c r="L9" s="13">
        <f>SUM(B9:K9)</f>
        <v>63565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47070</v>
      </c>
      <c r="C11" s="15">
        <v>62758</v>
      </c>
      <c r="D11" s="15">
        <v>175742</v>
      </c>
      <c r="E11" s="15">
        <v>156463</v>
      </c>
      <c r="F11" s="15">
        <v>167001</v>
      </c>
      <c r="G11" s="15">
        <v>81607</v>
      </c>
      <c r="H11" s="15">
        <v>41620</v>
      </c>
      <c r="I11" s="15">
        <v>78745</v>
      </c>
      <c r="J11" s="15">
        <v>59727</v>
      </c>
      <c r="K11" s="15">
        <v>127260</v>
      </c>
      <c r="L11" s="13">
        <f>SUM(B11:K11)</f>
        <v>997993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1.630079942579942</v>
      </c>
      <c r="C15" s="22">
        <v>1.825062614906608</v>
      </c>
      <c r="D15" s="22">
        <v>1.802705059630121</v>
      </c>
      <c r="E15" s="22">
        <v>1.618062593282272</v>
      </c>
      <c r="F15" s="22">
        <v>1.850191810199321</v>
      </c>
      <c r="G15" s="22">
        <v>1.874562897174412</v>
      </c>
      <c r="H15" s="22">
        <v>1.878644106013213</v>
      </c>
      <c r="I15" s="22">
        <v>1.694729387924571</v>
      </c>
      <c r="J15" s="22">
        <v>2.235003403358761</v>
      </c>
      <c r="K15" s="22">
        <v>1.614149317020204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480147.24000000005</v>
      </c>
      <c r="C17" s="25">
        <f aca="true" t="shared" si="2" ref="C17:K17">C18+C19+C20+C21+C22+C23+C24</f>
        <v>383164.87</v>
      </c>
      <c r="D17" s="25">
        <f t="shared" si="2"/>
        <v>1265628.9599999997</v>
      </c>
      <c r="E17" s="25">
        <f t="shared" si="2"/>
        <v>1008482.66</v>
      </c>
      <c r="F17" s="25">
        <f t="shared" si="2"/>
        <v>1098534.48</v>
      </c>
      <c r="G17" s="25">
        <f t="shared" si="2"/>
        <v>607612.35</v>
      </c>
      <c r="H17" s="25">
        <f t="shared" si="2"/>
        <v>339986.68000000005</v>
      </c>
      <c r="I17" s="25">
        <f t="shared" si="2"/>
        <v>464240.78</v>
      </c>
      <c r="J17" s="25">
        <f t="shared" si="2"/>
        <v>510647</v>
      </c>
      <c r="K17" s="25">
        <f t="shared" si="2"/>
        <v>644310.5</v>
      </c>
      <c r="L17" s="25">
        <f>L18+L19+L20+L21+L22+L23+L24</f>
        <v>6802755.5200000005</v>
      </c>
      <c r="M17"/>
    </row>
    <row r="18" spans="1:13" ht="17.25" customHeight="1">
      <c r="A18" s="26" t="s">
        <v>24</v>
      </c>
      <c r="B18" s="33">
        <f aca="true" t="shared" si="3" ref="B18:K18">ROUND(B13*B7,2)</f>
        <v>292519.15</v>
      </c>
      <c r="C18" s="33">
        <f t="shared" si="3"/>
        <v>206141.82</v>
      </c>
      <c r="D18" s="33">
        <f t="shared" si="3"/>
        <v>685858.83</v>
      </c>
      <c r="E18" s="33">
        <f t="shared" si="3"/>
        <v>612901.07</v>
      </c>
      <c r="F18" s="33">
        <f t="shared" si="3"/>
        <v>578593.41</v>
      </c>
      <c r="G18" s="33">
        <f t="shared" si="3"/>
        <v>313729.09</v>
      </c>
      <c r="H18" s="33">
        <f t="shared" si="3"/>
        <v>175375.96</v>
      </c>
      <c r="I18" s="33">
        <f t="shared" si="3"/>
        <v>270307.19</v>
      </c>
      <c r="J18" s="33">
        <f t="shared" si="3"/>
        <v>223130.45</v>
      </c>
      <c r="K18" s="33">
        <f t="shared" si="3"/>
        <v>389154.84</v>
      </c>
      <c r="L18" s="33">
        <f aca="true" t="shared" si="4" ref="L18:L24">SUM(B18:K18)</f>
        <v>3747711.81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184310.45</v>
      </c>
      <c r="C19" s="33">
        <f t="shared" si="5"/>
        <v>170079.91</v>
      </c>
      <c r="D19" s="33">
        <f t="shared" si="5"/>
        <v>550542.35</v>
      </c>
      <c r="E19" s="33">
        <f t="shared" si="5"/>
        <v>378811.22</v>
      </c>
      <c r="F19" s="33">
        <f t="shared" si="5"/>
        <v>491915.38</v>
      </c>
      <c r="G19" s="33">
        <f t="shared" si="5"/>
        <v>274375.82</v>
      </c>
      <c r="H19" s="33">
        <f t="shared" si="5"/>
        <v>154093.05</v>
      </c>
      <c r="I19" s="33">
        <f t="shared" si="5"/>
        <v>187790.35</v>
      </c>
      <c r="J19" s="33">
        <f t="shared" si="5"/>
        <v>275566.87</v>
      </c>
      <c r="K19" s="33">
        <f t="shared" si="5"/>
        <v>238999.18</v>
      </c>
      <c r="L19" s="33">
        <f t="shared" si="4"/>
        <v>2906484.5800000005</v>
      </c>
      <c r="M19"/>
    </row>
    <row r="20" spans="1:13" ht="17.25" customHeight="1">
      <c r="A20" s="27" t="s">
        <v>26</v>
      </c>
      <c r="B20" s="33">
        <v>1931.7</v>
      </c>
      <c r="C20" s="33">
        <v>5557.2</v>
      </c>
      <c r="D20" s="33">
        <v>26455.9</v>
      </c>
      <c r="E20" s="33">
        <v>19913.3</v>
      </c>
      <c r="F20" s="33">
        <v>26639.75</v>
      </c>
      <c r="G20" s="33">
        <v>19507.44</v>
      </c>
      <c r="H20" s="33">
        <v>10887.7</v>
      </c>
      <c r="I20" s="33">
        <v>4757.3</v>
      </c>
      <c r="J20" s="33">
        <v>9177.8</v>
      </c>
      <c r="K20" s="33">
        <v>13384.6</v>
      </c>
      <c r="L20" s="33">
        <f t="shared" si="4"/>
        <v>138212.69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-1755.97</v>
      </c>
      <c r="I22" s="33">
        <v>0</v>
      </c>
      <c r="J22" s="30">
        <v>0</v>
      </c>
      <c r="K22" s="30">
        <v>0</v>
      </c>
      <c r="L22" s="33">
        <f t="shared" si="4"/>
        <v>-6229.3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-1441.48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-1441.48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-339584.46</v>
      </c>
      <c r="C27" s="33">
        <f t="shared" si="6"/>
        <v>-20152</v>
      </c>
      <c r="D27" s="33">
        <f t="shared" si="6"/>
        <v>-54476.4</v>
      </c>
      <c r="E27" s="33">
        <f t="shared" si="6"/>
        <v>-47700.57</v>
      </c>
      <c r="F27" s="33">
        <f t="shared" si="6"/>
        <v>-45210</v>
      </c>
      <c r="G27" s="33">
        <f t="shared" si="6"/>
        <v>-25819.2</v>
      </c>
      <c r="H27" s="33">
        <f t="shared" si="6"/>
        <v>-20234.43</v>
      </c>
      <c r="I27" s="33">
        <f t="shared" si="6"/>
        <v>-24112.48</v>
      </c>
      <c r="J27" s="33">
        <f t="shared" si="6"/>
        <v>-15017.2</v>
      </c>
      <c r="K27" s="33">
        <f t="shared" si="6"/>
        <v>-33506</v>
      </c>
      <c r="L27" s="33">
        <f aca="true" t="shared" si="7" ref="L27:L33">SUM(B27:K27)</f>
        <v>-625812.74</v>
      </c>
      <c r="M27"/>
    </row>
    <row r="28" spans="1:13" ht="18.75" customHeight="1">
      <c r="A28" s="27" t="s">
        <v>30</v>
      </c>
      <c r="B28" s="33">
        <f>B29+B30+B31+B32</f>
        <v>-14484.8</v>
      </c>
      <c r="C28" s="33">
        <f aca="true" t="shared" si="8" ref="C28:K28">C29+C30+C31+C32</f>
        <v>-20152</v>
      </c>
      <c r="D28" s="33">
        <f t="shared" si="8"/>
        <v>-54476.4</v>
      </c>
      <c r="E28" s="33">
        <f t="shared" si="8"/>
        <v>-42988</v>
      </c>
      <c r="F28" s="33">
        <f t="shared" si="8"/>
        <v>-45210</v>
      </c>
      <c r="G28" s="33">
        <f t="shared" si="8"/>
        <v>-25819.2</v>
      </c>
      <c r="H28" s="33">
        <f t="shared" si="8"/>
        <v>-12135.2</v>
      </c>
      <c r="I28" s="33">
        <f t="shared" si="8"/>
        <v>-24112.48</v>
      </c>
      <c r="J28" s="33">
        <f t="shared" si="8"/>
        <v>-15017.2</v>
      </c>
      <c r="K28" s="33">
        <f t="shared" si="8"/>
        <v>-33506</v>
      </c>
      <c r="L28" s="33">
        <f t="shared" si="7"/>
        <v>-287901.28</v>
      </c>
      <c r="M28"/>
    </row>
    <row r="29" spans="1:13" s="36" customFormat="1" ht="18.75" customHeight="1">
      <c r="A29" s="34" t="s">
        <v>57</v>
      </c>
      <c r="B29" s="33">
        <f>-ROUND((B9)*$E$3,2)</f>
        <v>-14484.8</v>
      </c>
      <c r="C29" s="33">
        <f aca="true" t="shared" si="9" ref="C29:K29">-ROUND((C9)*$E$3,2)</f>
        <v>-20152</v>
      </c>
      <c r="D29" s="33">
        <f t="shared" si="9"/>
        <v>-54476.4</v>
      </c>
      <c r="E29" s="33">
        <f t="shared" si="9"/>
        <v>-42988</v>
      </c>
      <c r="F29" s="33">
        <f t="shared" si="9"/>
        <v>-45210</v>
      </c>
      <c r="G29" s="33">
        <f t="shared" si="9"/>
        <v>-25819.2</v>
      </c>
      <c r="H29" s="33">
        <f t="shared" si="9"/>
        <v>-12135.2</v>
      </c>
      <c r="I29" s="33">
        <f t="shared" si="9"/>
        <v>-15897.2</v>
      </c>
      <c r="J29" s="33">
        <f t="shared" si="9"/>
        <v>-15017.2</v>
      </c>
      <c r="K29" s="33">
        <f t="shared" si="9"/>
        <v>-33506</v>
      </c>
      <c r="L29" s="33">
        <f t="shared" si="7"/>
        <v>-279686.00000000006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-84.47</v>
      </c>
      <c r="J31" s="17">
        <v>0</v>
      </c>
      <c r="K31" s="17">
        <v>0</v>
      </c>
      <c r="L31" s="33">
        <f t="shared" si="7"/>
        <v>-84.47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-8130.81</v>
      </c>
      <c r="J32" s="17">
        <v>0</v>
      </c>
      <c r="K32" s="17">
        <v>0</v>
      </c>
      <c r="L32" s="33">
        <f t="shared" si="7"/>
        <v>-8130.81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-20661.91</v>
      </c>
      <c r="C33" s="38">
        <f t="shared" si="10"/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42">
        <v>-304437.75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42">
        <f>SUM(B46:K46)</f>
        <v>-304437.75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140562.78000000003</v>
      </c>
      <c r="C48" s="41">
        <f aca="true" t="shared" si="12" ref="C48:K48">IF(C17+C27+C40+C49&lt;0,0,C17+C27+C49)</f>
        <v>363012.87</v>
      </c>
      <c r="D48" s="41">
        <f t="shared" si="12"/>
        <v>1211152.5599999998</v>
      </c>
      <c r="E48" s="41">
        <f t="shared" si="12"/>
        <v>960782.0900000001</v>
      </c>
      <c r="F48" s="41">
        <f t="shared" si="12"/>
        <v>1053324.48</v>
      </c>
      <c r="G48" s="41">
        <f t="shared" si="12"/>
        <v>581793.15</v>
      </c>
      <c r="H48" s="41">
        <f t="shared" si="12"/>
        <v>319752.25000000006</v>
      </c>
      <c r="I48" s="41">
        <f t="shared" si="12"/>
        <v>440128.30000000005</v>
      </c>
      <c r="J48" s="41">
        <f t="shared" si="12"/>
        <v>495629.8</v>
      </c>
      <c r="K48" s="41">
        <f t="shared" si="12"/>
        <v>610804.5</v>
      </c>
      <c r="L48" s="42">
        <f>SUM(B48:K48)</f>
        <v>6176942.779999999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140562.78</v>
      </c>
      <c r="C54" s="41">
        <f aca="true" t="shared" si="14" ref="C54:J54">SUM(C55:C66)</f>
        <v>363012.87</v>
      </c>
      <c r="D54" s="41">
        <f t="shared" si="14"/>
        <v>1211152.57</v>
      </c>
      <c r="E54" s="41">
        <f t="shared" si="14"/>
        <v>960782.09</v>
      </c>
      <c r="F54" s="41">
        <f t="shared" si="14"/>
        <v>1053324.48</v>
      </c>
      <c r="G54" s="41">
        <f t="shared" si="14"/>
        <v>581793.15</v>
      </c>
      <c r="H54" s="41">
        <f t="shared" si="14"/>
        <v>319752.25</v>
      </c>
      <c r="I54" s="41">
        <f>SUM(I55:I69)</f>
        <v>440128.3</v>
      </c>
      <c r="J54" s="41">
        <f t="shared" si="14"/>
        <v>495629.8</v>
      </c>
      <c r="K54" s="41">
        <f>SUM(K55:K68)</f>
        <v>610804.5</v>
      </c>
      <c r="L54" s="46">
        <f>SUM(B54:K54)</f>
        <v>6176942.79</v>
      </c>
      <c r="M54" s="40"/>
    </row>
    <row r="55" spans="1:13" ht="18.75" customHeight="1">
      <c r="A55" s="47" t="s">
        <v>50</v>
      </c>
      <c r="B55" s="48">
        <v>140562.78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140562.78</v>
      </c>
      <c r="M55" s="40"/>
    </row>
    <row r="56" spans="1:12" ht="18.75" customHeight="1">
      <c r="A56" s="47" t="s">
        <v>60</v>
      </c>
      <c r="B56" s="17">
        <v>0</v>
      </c>
      <c r="C56" s="48">
        <v>317164.34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317164.34</v>
      </c>
    </row>
    <row r="57" spans="1:12" ht="18.75" customHeight="1">
      <c r="A57" s="47" t="s">
        <v>61</v>
      </c>
      <c r="B57" s="17">
        <v>0</v>
      </c>
      <c r="C57" s="48">
        <v>45848.53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45848.53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1211152.57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1211152.57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960782.09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960782.09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1053324.48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1053324.48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581793.15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581793.15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319752.25</v>
      </c>
      <c r="I62" s="17">
        <v>0</v>
      </c>
      <c r="J62" s="17">
        <v>0</v>
      </c>
      <c r="K62" s="17">
        <v>0</v>
      </c>
      <c r="L62" s="46">
        <f t="shared" si="15"/>
        <v>319752.25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495629.8</v>
      </c>
      <c r="K64" s="17">
        <v>0</v>
      </c>
      <c r="L64" s="46">
        <f t="shared" si="15"/>
        <v>495629.8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339912.7</v>
      </c>
      <c r="L65" s="46">
        <f t="shared" si="15"/>
        <v>339912.7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270891.8</v>
      </c>
      <c r="L66" s="46">
        <f t="shared" si="15"/>
        <v>270891.8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440128.3</v>
      </c>
      <c r="J69" s="53">
        <v>0</v>
      </c>
      <c r="K69" s="53">
        <v>0</v>
      </c>
      <c r="L69" s="51">
        <f>SUM(B69:K69)</f>
        <v>440128.3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2021-04-23T18:12:06Z</dcterms:modified>
  <cp:category/>
  <cp:version/>
  <cp:contentType/>
  <cp:contentStatus/>
</cp:coreProperties>
</file>