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<sst xmlns="http://schemas.openxmlformats.org/spreadsheetml/2006/main" count="79" uniqueCount="78">
  <si>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</si>
  <si>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</si>
  <si>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</si>
  <si>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</si>
  <si>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</si>
  <si>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</si>
  <si>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</si>
  <si>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</si>
  <si>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</si>
  <si>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</si>
  <si>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</si>
  <si>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</si>
  <si>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</si>
  <si>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</si>
  <si>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</si>
  <si>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</si>
  <si>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</si>
  <si>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</si>
  <si>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</si>
  <si>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</si>
  <si>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</si>
  <si>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</si>
  <si>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</si>
  <si>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</si>
  <si>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</si>
  <si>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</si>
  <si>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</si>
  <si>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</si>
  <si>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</si>
  <si>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</si>
  <si>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</si>
  <si>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</si>
  <si>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</si>
  <si>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</si>
  <si>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</si>
  <si>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</si>
  <si>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</si>
  <si>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</si>
  <si>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</si>
  <si>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</si>
  <si>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</si>
  <si>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</si>
  <si>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</si>
  <si>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</si>
  <si>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</si>
  <si>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</si>
  <si>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</si>
  <si>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</si>
  <si>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</si>
  <si>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</si>
  <si>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</si>
  <si>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</si>
  <si>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</si>
  <si>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</si>
  <si>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</si>
  <si>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</si>
  <si>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</si>
  <si>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</si>
  <si>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</si>
  <si>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</si>
  <si>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</si>
  <si>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</si>
  <si>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</si>
  <si>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</si>
  <si>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</si>
  <si>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</si>
  <si>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</si>
  <si>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</si>
  <si>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</si>
  <si>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</si>
  <si>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</si>
  <si>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</si>
  <si>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</si>
  <si>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</si>
  <si>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</si>
  <si>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</si>
  <si>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15/04/21 - VENCIMENTO 23/04/21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</si>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</sst>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49360</v>
      </c>
      <c r="C7" s="10">
        <f>C8+C11</f>
        <v>66460</v>
      </c>
      <c r="D7" s="10">
        <f aca="true" t="shared" si="0" ref="D7:K7">D8+D11</f>
        <v>187399</v>
      </c>
      <c r="E7" s="10">
        <f t="shared" si="0"/>
        <v>166159</v>
      </c>
      <c r="F7" s="10">
        <f t="shared" si="0"/>
        <v>176858</v>
      </c>
      <c r="G7" s="10">
        <f t="shared" si="0"/>
        <v>87290</v>
      </c>
      <c r="H7" s="10">
        <f t="shared" si="0"/>
        <v>43625</v>
      </c>
      <c r="I7" s="10">
        <f t="shared" si="0"/>
        <v>81427</v>
      </c>
      <c r="J7" s="10">
        <f t="shared" si="0"/>
        <v>63478</v>
      </c>
      <c r="K7" s="10">
        <f t="shared" si="0"/>
        <v>133854</v>
      </c>
      <c r="L7" s="10">
        <f>SUM(B7:K7)</f>
        <v>1055910</v>
      </c>
      <c r="M7" s="11"/>
    </row>
    <row r="8" spans="1:13" ht="17.25" customHeight="1">
      <c r="A8" s="12" t="s">
        <v>18</v>
      </c>
      <c r="B8" s="13">
        <f>B9+B10</f>
        <v>3112</v>
      </c>
      <c r="C8" s="13">
        <f aca="true" t="shared" si="1" ref="C8:K8">C9+C10</f>
        <v>4119</v>
      </c>
      <c r="D8" s="13">
        <f t="shared" si="1"/>
        <v>11504</v>
      </c>
      <c r="E8" s="13">
        <f t="shared" si="1"/>
        <v>9423</v>
      </c>
      <c r="F8" s="13">
        <f t="shared" si="1"/>
        <v>9264</v>
      </c>
      <c r="G8" s="13">
        <f t="shared" si="1"/>
        <v>5545</v>
      </c>
      <c r="H8" s="13">
        <f t="shared" si="1"/>
        <v>2540</v>
      </c>
      <c r="I8" s="13">
        <f t="shared" si="1"/>
        <v>3434</v>
      </c>
      <c r="J8" s="13">
        <f t="shared" si="1"/>
        <v>3346</v>
      </c>
      <c r="K8" s="13">
        <f t="shared" si="1"/>
        <v>7270</v>
      </c>
      <c r="L8" s="13">
        <f>SUM(B8:K8)</f>
        <v>59557</v>
      </c>
      <c r="M8"/>
    </row>
    <row r="9" spans="1:13" ht="17.25" customHeight="1">
      <c r="A9" s="14" t="s">
        <v>19</v>
      </c>
      <c r="B9" s="15">
        <v>3109</v>
      </c>
      <c r="C9" s="15">
        <v>4119</v>
      </c>
      <c r="D9" s="15">
        <v>11504</v>
      </c>
      <c r="E9" s="15">
        <v>9423</v>
      </c>
      <c r="F9" s="15">
        <v>9264</v>
      </c>
      <c r="G9" s="15">
        <v>5545</v>
      </c>
      <c r="H9" s="15">
        <v>2539</v>
      </c>
      <c r="I9" s="15">
        <v>3434</v>
      </c>
      <c r="J9" s="15">
        <v>3346</v>
      </c>
      <c r="K9" s="15">
        <v>7270</v>
      </c>
      <c r="L9" s="13">
        <f>SUM(B9:K9)</f>
        <v>59553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46248</v>
      </c>
      <c r="C11" s="15">
        <v>62341</v>
      </c>
      <c r="D11" s="15">
        <v>175895</v>
      </c>
      <c r="E11" s="15">
        <v>156736</v>
      </c>
      <c r="F11" s="15">
        <v>167594</v>
      </c>
      <c r="G11" s="15">
        <v>81745</v>
      </c>
      <c r="H11" s="15">
        <v>41085</v>
      </c>
      <c r="I11" s="15">
        <v>77993</v>
      </c>
      <c r="J11" s="15">
        <v>60132</v>
      </c>
      <c r="K11" s="15">
        <v>126584</v>
      </c>
      <c r="L11" s="13">
        <f>SUM(B11:K11)</f>
        <v>996353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1.664237932713373</v>
      </c>
      <c r="C15" s="22">
        <v>1.846723135880755</v>
      </c>
      <c r="D15" s="22">
        <v>1.815359120597988</v>
      </c>
      <c r="E15" s="22">
        <v>1.61418082361868</v>
      </c>
      <c r="F15" s="22">
        <v>1.853830021031018</v>
      </c>
      <c r="G15" s="22">
        <v>1.882299335886081</v>
      </c>
      <c r="H15" s="22">
        <v>1.909580808505867</v>
      </c>
      <c r="I15" s="22">
        <v>1.703088131330098</v>
      </c>
      <c r="J15" s="22">
        <v>2.231313335139416</v>
      </c>
      <c r="K15" s="22">
        <v>1.622001667827501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480222.18</v>
      </c>
      <c r="C17" s="25">
        <f aca="true" t="shared" si="2" ref="C17:K17">C18+C19+C20+C21+C22+C23+C24</f>
        <v>382413.74999999994</v>
      </c>
      <c r="D17" s="25">
        <f t="shared" si="2"/>
        <v>1269566.71</v>
      </c>
      <c r="E17" s="25">
        <f t="shared" si="2"/>
        <v>1004858.17</v>
      </c>
      <c r="F17" s="25">
        <f t="shared" si="2"/>
        <v>1098198.8499999999</v>
      </c>
      <c r="G17" s="25">
        <f t="shared" si="2"/>
        <v>608387.02</v>
      </c>
      <c r="H17" s="25">
        <f t="shared" si="2"/>
        <v>339631.84</v>
      </c>
      <c r="I17" s="25">
        <f t="shared" si="2"/>
        <v>461338.3</v>
      </c>
      <c r="J17" s="25">
        <f t="shared" si="2"/>
        <v>512109.92000000004</v>
      </c>
      <c r="K17" s="25">
        <f t="shared" si="2"/>
        <v>642439.8400000001</v>
      </c>
      <c r="L17" s="25">
        <f>L18+L19+L20+L21+L22+L23+L24</f>
        <v>6799166.58</v>
      </c>
      <c r="M17"/>
    </row>
    <row r="18" spans="1:13" ht="17.25" customHeight="1">
      <c r="A18" s="26" t="s">
        <v>24</v>
      </c>
      <c r="B18" s="33">
        <f aca="true" t="shared" si="3" ref="B18:K18">ROUND(B13*B7,2)</f>
        <v>286687.82</v>
      </c>
      <c r="C18" s="33">
        <f t="shared" si="3"/>
        <v>203454</v>
      </c>
      <c r="D18" s="33">
        <f t="shared" si="3"/>
        <v>683219.27</v>
      </c>
      <c r="E18" s="33">
        <f t="shared" si="3"/>
        <v>612628.23</v>
      </c>
      <c r="F18" s="33">
        <f t="shared" si="3"/>
        <v>577229.14</v>
      </c>
      <c r="G18" s="33">
        <f t="shared" si="3"/>
        <v>313065.59</v>
      </c>
      <c r="H18" s="33">
        <f t="shared" si="3"/>
        <v>172388.55</v>
      </c>
      <c r="I18" s="33">
        <f t="shared" si="3"/>
        <v>267251.56</v>
      </c>
      <c r="J18" s="33">
        <f t="shared" si="3"/>
        <v>224324.9</v>
      </c>
      <c r="K18" s="33">
        <f t="shared" si="3"/>
        <v>386208.95</v>
      </c>
      <c r="L18" s="33">
        <f aca="true" t="shared" si="4" ref="L18:L24">SUM(B18:K18)</f>
        <v>3726458.01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190428.92</v>
      </c>
      <c r="C19" s="33">
        <f t="shared" si="5"/>
        <v>172269.21</v>
      </c>
      <c r="D19" s="33">
        <f t="shared" si="5"/>
        <v>557069.06</v>
      </c>
      <c r="E19" s="33">
        <f t="shared" si="5"/>
        <v>376264.51</v>
      </c>
      <c r="F19" s="33">
        <f t="shared" si="5"/>
        <v>492855.57</v>
      </c>
      <c r="G19" s="33">
        <f t="shared" si="5"/>
        <v>276217.56</v>
      </c>
      <c r="H19" s="33">
        <f t="shared" si="5"/>
        <v>156801.32</v>
      </c>
      <c r="I19" s="33">
        <f t="shared" si="5"/>
        <v>187901.4</v>
      </c>
      <c r="J19" s="33">
        <f t="shared" si="5"/>
        <v>276214.24</v>
      </c>
      <c r="K19" s="33">
        <f t="shared" si="5"/>
        <v>240222.61</v>
      </c>
      <c r="L19" s="33">
        <f t="shared" si="4"/>
        <v>2926244.4</v>
      </c>
      <c r="M19"/>
    </row>
    <row r="20" spans="1:13" ht="17.25" customHeight="1">
      <c r="A20" s="27" t="s">
        <v>26</v>
      </c>
      <c r="B20" s="33">
        <v>1719.5</v>
      </c>
      <c r="C20" s="33">
        <v>5304.6</v>
      </c>
      <c r="D20" s="33">
        <v>26506.5</v>
      </c>
      <c r="E20" s="33">
        <v>19829.1</v>
      </c>
      <c r="F20" s="33">
        <v>26728.2</v>
      </c>
      <c r="G20" s="33">
        <v>19103.87</v>
      </c>
      <c r="H20" s="33">
        <v>10812</v>
      </c>
      <c r="I20" s="33">
        <v>4799.4</v>
      </c>
      <c r="J20" s="33">
        <v>8798.9</v>
      </c>
      <c r="K20" s="33">
        <v>13236.4</v>
      </c>
      <c r="L20" s="33">
        <f t="shared" si="4"/>
        <v>136838.46999999997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-2162.22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-2162.22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-34460.31</v>
      </c>
      <c r="C27" s="33">
        <f t="shared" si="6"/>
        <v>-18678</v>
      </c>
      <c r="D27" s="33">
        <f t="shared" si="6"/>
        <v>-51251.2</v>
      </c>
      <c r="E27" s="33">
        <f t="shared" si="6"/>
        <v>-46569.77</v>
      </c>
      <c r="F27" s="33">
        <f t="shared" si="6"/>
        <v>-40761.6</v>
      </c>
      <c r="G27" s="33">
        <f t="shared" si="6"/>
        <v>-25863.2</v>
      </c>
      <c r="H27" s="33">
        <f t="shared" si="6"/>
        <v>-19661.75</v>
      </c>
      <c r="I27" s="33">
        <f t="shared" si="6"/>
        <v>-28218.61</v>
      </c>
      <c r="J27" s="33">
        <f t="shared" si="6"/>
        <v>-14722.4</v>
      </c>
      <c r="K27" s="33">
        <f t="shared" si="6"/>
        <v>-33374</v>
      </c>
      <c r="L27" s="33">
        <f aca="true" t="shared" si="7" ref="L27:L33">SUM(B27:K27)</f>
        <v>-313560.84</v>
      </c>
      <c r="M27"/>
    </row>
    <row r="28" spans="1:13" ht="18.75" customHeight="1">
      <c r="A28" s="27" t="s">
        <v>30</v>
      </c>
      <c r="B28" s="33">
        <f>B29+B30+B31+B32</f>
        <v>-13679.6</v>
      </c>
      <c r="C28" s="33">
        <f aca="true" t="shared" si="8" ref="C28:K28">C29+C30+C31+C32</f>
        <v>-18123.6</v>
      </c>
      <c r="D28" s="33">
        <f t="shared" si="8"/>
        <v>-50617.6</v>
      </c>
      <c r="E28" s="33">
        <f t="shared" si="8"/>
        <v>-41461.2</v>
      </c>
      <c r="F28" s="33">
        <f t="shared" si="8"/>
        <v>-40761.6</v>
      </c>
      <c r="G28" s="33">
        <f t="shared" si="8"/>
        <v>-24398</v>
      </c>
      <c r="H28" s="33">
        <f t="shared" si="8"/>
        <v>-11171.6</v>
      </c>
      <c r="I28" s="33">
        <f t="shared" si="8"/>
        <v>-28218.61</v>
      </c>
      <c r="J28" s="33">
        <f t="shared" si="8"/>
        <v>-14722.4</v>
      </c>
      <c r="K28" s="33">
        <f t="shared" si="8"/>
        <v>-31988</v>
      </c>
      <c r="L28" s="33">
        <f t="shared" si="7"/>
        <v>-275142.20999999996</v>
      </c>
      <c r="M28"/>
    </row>
    <row r="29" spans="1:13" s="36" customFormat="1" ht="18.75" customHeight="1">
      <c r="A29" s="34" t="s">
        <v>58</v>
      </c>
      <c r="B29" s="33">
        <f>-ROUND((B9)*$E$3,2)</f>
        <v>-13679.6</v>
      </c>
      <c r="C29" s="33">
        <f aca="true" t="shared" si="9" ref="C29:K29">-ROUND((C9)*$E$3,2)</f>
        <v>-18123.6</v>
      </c>
      <c r="D29" s="33">
        <f t="shared" si="9"/>
        <v>-50617.6</v>
      </c>
      <c r="E29" s="33">
        <f t="shared" si="9"/>
        <v>-41461.2</v>
      </c>
      <c r="F29" s="33">
        <f t="shared" si="9"/>
        <v>-40761.6</v>
      </c>
      <c r="G29" s="33">
        <f t="shared" si="9"/>
        <v>-24398</v>
      </c>
      <c r="H29" s="33">
        <f t="shared" si="9"/>
        <v>-11171.6</v>
      </c>
      <c r="I29" s="33">
        <f t="shared" si="9"/>
        <v>-15109.6</v>
      </c>
      <c r="J29" s="33">
        <f t="shared" si="9"/>
        <v>-14722.4</v>
      </c>
      <c r="K29" s="33">
        <f t="shared" si="9"/>
        <v>-31988</v>
      </c>
      <c r="L29" s="33">
        <f t="shared" si="7"/>
        <v>-262033.19999999998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-61.94</v>
      </c>
      <c r="J31" s="17">
        <v>0</v>
      </c>
      <c r="K31" s="17">
        <v>0</v>
      </c>
      <c r="L31" s="33">
        <f t="shared" si="7"/>
        <v>-61.94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-13047.07</v>
      </c>
      <c r="J32" s="17">
        <v>0</v>
      </c>
      <c r="K32" s="17">
        <v>0</v>
      </c>
      <c r="L32" s="33">
        <f t="shared" si="7"/>
        <v>-13047.07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-20780.71</v>
      </c>
      <c r="C33" s="38">
        <f t="shared" si="10"/>
        <v>-554.4</v>
      </c>
      <c r="D33" s="38">
        <f t="shared" si="10"/>
        <v>-633.6</v>
      </c>
      <c r="E33" s="38">
        <f t="shared" si="10"/>
        <v>-5108.57</v>
      </c>
      <c r="F33" s="38">
        <f t="shared" si="10"/>
        <v>0</v>
      </c>
      <c r="G33" s="38">
        <f t="shared" si="10"/>
        <v>-1465.2</v>
      </c>
      <c r="H33" s="38">
        <f t="shared" si="10"/>
        <v>-8490.15</v>
      </c>
      <c r="I33" s="38">
        <f t="shared" si="10"/>
        <v>0</v>
      </c>
      <c r="J33" s="38">
        <f t="shared" si="10"/>
        <v>0</v>
      </c>
      <c r="K33" s="38">
        <f t="shared" si="10"/>
        <v>-1386</v>
      </c>
      <c r="L33" s="33">
        <f t="shared" si="7"/>
        <v>-38418.63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33">
        <v>-118.8</v>
      </c>
      <c r="C38" s="33">
        <v>-554.4</v>
      </c>
      <c r="D38" s="33">
        <v>-633.6</v>
      </c>
      <c r="E38" s="33">
        <v>-396</v>
      </c>
      <c r="F38" s="17">
        <v>0</v>
      </c>
      <c r="G38" s="33">
        <v>-1465.2</v>
      </c>
      <c r="H38" s="17">
        <v>0</v>
      </c>
      <c r="I38" s="17">
        <v>0</v>
      </c>
      <c r="J38" s="17">
        <v>0</v>
      </c>
      <c r="K38" s="33">
        <v>-1386</v>
      </c>
      <c r="L38" s="33">
        <f>SUM(B38:K38)</f>
        <v>-4554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33">
        <v>-390.92</v>
      </c>
      <c r="I41" s="17">
        <v>0</v>
      </c>
      <c r="J41" s="17">
        <v>0</v>
      </c>
      <c r="K41" s="17">
        <v>0</v>
      </c>
      <c r="L41" s="33">
        <f>SUM(B41:K41)</f>
        <v>-390.92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445761.87</v>
      </c>
      <c r="C48" s="41">
        <f aca="true" t="shared" si="12" ref="C48:K48">IF(C17+C27+C40+C49&lt;0,0,C17+C27+C49)</f>
        <v>363735.74999999994</v>
      </c>
      <c r="D48" s="41">
        <f t="shared" si="12"/>
        <v>1218315.51</v>
      </c>
      <c r="E48" s="41">
        <f t="shared" si="12"/>
        <v>958288.4</v>
      </c>
      <c r="F48" s="41">
        <f t="shared" si="12"/>
        <v>1057437.2499999998</v>
      </c>
      <c r="G48" s="41">
        <f t="shared" si="12"/>
        <v>582523.8200000001</v>
      </c>
      <c r="H48" s="41">
        <f t="shared" si="12"/>
        <v>319970.09</v>
      </c>
      <c r="I48" s="41">
        <f t="shared" si="12"/>
        <v>433119.69</v>
      </c>
      <c r="J48" s="41">
        <f t="shared" si="12"/>
        <v>497387.52</v>
      </c>
      <c r="K48" s="41">
        <f t="shared" si="12"/>
        <v>609065.8400000001</v>
      </c>
      <c r="L48" s="42">
        <f>SUM(B48:K48)</f>
        <v>6485605.74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445761.87</v>
      </c>
      <c r="C54" s="41">
        <f aca="true" t="shared" si="14" ref="C54:J54">SUM(C55:C66)</f>
        <v>363735.74000000005</v>
      </c>
      <c r="D54" s="41">
        <f t="shared" si="14"/>
        <v>1218315.52</v>
      </c>
      <c r="E54" s="41">
        <f t="shared" si="14"/>
        <v>958288.41</v>
      </c>
      <c r="F54" s="41">
        <f t="shared" si="14"/>
        <v>1057437.25</v>
      </c>
      <c r="G54" s="41">
        <f t="shared" si="14"/>
        <v>582523.81</v>
      </c>
      <c r="H54" s="41">
        <f t="shared" si="14"/>
        <v>319970.09</v>
      </c>
      <c r="I54" s="41">
        <f>SUM(I55:I69)</f>
        <v>433119.69</v>
      </c>
      <c r="J54" s="41">
        <f t="shared" si="14"/>
        <v>497387.52</v>
      </c>
      <c r="K54" s="41">
        <f>SUM(K55:K68)</f>
        <v>609065.8400000001</v>
      </c>
      <c r="L54" s="46">
        <f>SUM(B54:K54)</f>
        <v>6485605.74</v>
      </c>
      <c r="M54" s="40"/>
    </row>
    <row r="55" spans="1:13" ht="18.75" customHeight="1">
      <c r="A55" s="47" t="s">
        <v>51</v>
      </c>
      <c r="B55" s="41">
        <v>381081.82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381081.82</v>
      </c>
      <c r="M55" s="40"/>
    </row>
    <row r="56" spans="1:12" ht="18.75" customHeight="1">
      <c r="A56" s="47" t="s">
        <v>61</v>
      </c>
      <c r="B56" s="17">
        <v>0</v>
      </c>
      <c r="C56" s="41">
        <v>318050.53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318050.53</v>
      </c>
    </row>
    <row r="57" spans="1:12" ht="18.75" customHeight="1">
      <c r="A57" s="47" t="s">
        <v>62</v>
      </c>
      <c r="B57" s="17">
        <v>0</v>
      </c>
      <c r="C57" s="41">
        <v>45685.21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45685.21</v>
      </c>
    </row>
    <row r="58" spans="1:12" ht="18.75" customHeight="1">
      <c r="A58" s="47" t="s">
        <v>52</v>
      </c>
      <c r="B58" s="17">
        <v>0</v>
      </c>
      <c r="C58" s="17">
        <v>0</v>
      </c>
      <c r="D58" s="41">
        <v>1218315.52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1218315.52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1">
        <v>958288.41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958288.41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1">
        <v>1057437.25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1057437.25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1">
        <v>582523.81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582523.81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1">
        <v>319970.09</v>
      </c>
      <c r="I62" s="17">
        <v>0</v>
      </c>
      <c r="J62" s="17">
        <v>0</v>
      </c>
      <c r="K62" s="17">
        <v>0</v>
      </c>
      <c r="L62" s="46">
        <f t="shared" si="15"/>
        <v>319970.09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1">
        <v>497387.52</v>
      </c>
      <c r="K64" s="17">
        <v>0</v>
      </c>
      <c r="L64" s="46">
        <f t="shared" si="15"/>
        <v>497387.52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8">
        <v>223831.7</v>
      </c>
      <c r="L65" s="46">
        <f t="shared" si="15"/>
        <v>223831.7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8">
        <v>266649.02</v>
      </c>
      <c r="L66" s="46">
        <f t="shared" si="15"/>
        <v>266649.02</v>
      </c>
    </row>
    <row r="67" spans="1:12" ht="18.75" customHeight="1">
      <c r="A67" s="47" t="s">
        <v>71</v>
      </c>
      <c r="B67" s="41">
        <v>64680.05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64680.05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118585.12</v>
      </c>
      <c r="L68" s="46">
        <f>SUM(B68:K68)</f>
        <v>118585.12</v>
      </c>
    </row>
    <row r="69" spans="1:12" ht="18" customHeight="1">
      <c r="A69" s="49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0">
        <v>433119.69</v>
      </c>
      <c r="J69" s="52">
        <v>0</v>
      </c>
      <c r="K69" s="52">
        <v>0</v>
      </c>
      <c r="L69" s="50">
        <f>SUM(B69:K69)</f>
        <v>433119.69</v>
      </c>
    </row>
    <row r="70" spans="1:12" ht="18" customHeight="1">
      <c r="A70" s="5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1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2021-04-22T17:39:34Z</dcterms:modified>
  <cp:category/>
  <cp:version/>
  <cp:contentType/>
  <cp:contentStatus/>
</cp:coreProperties>
</file>