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<sst xmlns="http://schemas.openxmlformats.org/spreadsheetml/2006/main" count="79" uniqueCount="78">
  <si>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</si>
  <si>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</si>
  <si>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</si>
  <si>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</si>
  <si>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</si>
  <si>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</si>
  <si>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</si>
  <si>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</si>
  <si>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</si>
  <si>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</si>
  <si>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</si>
  <si>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</si>
  <si>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</si>
  <si>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</si>
  <si>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</si>
  <si>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</si>
  <si>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</si>
  <si>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</si>
  <si>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</si>
  <si>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</si>
  <si>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</si>
  <si>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</si>
  <si>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</si>
  <si>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</si>
  <si>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</si>
  <si>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</si>
  <si>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</si>
  <si>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</si>
  <si>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</si>
  <si>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</si>
  <si>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</si>
  <si>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</si>
  <si>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</si>
  <si>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</si>
  <si>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</si>
  <si>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</si>
  <si>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</si>
  <si>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</si>
  <si>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</si>
  <si>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</si>
  <si>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</si>
  <si>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</si>
  <si>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</si>
  <si>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</si>
  <si>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</si>
  <si>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</si>
  <si>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</si>
  <si>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</si>
  <si>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</si>
  <si>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</si>
  <si>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</si>
  <si>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</si>
  <si>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</si>
  <si>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</si>
  <si>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</si>
  <si>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</si>
  <si>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</si>
  <si>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</si>
  <si>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</si>
  <si>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</si>
  <si>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</si>
  <si>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</si>
  <si>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</si>
  <si>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</si>
  <si>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</si>
  <si>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</si>
  <si>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</si>
  <si>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</si>
  <si>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</si>
  <si>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</si>
  <si>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</si>
  <si>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</si>
  <si>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</si>
  <si>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</si>
  <si>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</si>
  <si>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</si>
  <si>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13/04/21 - VENCIMENTO 20/04/21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</si>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</sst>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48771</v>
      </c>
      <c r="C7" s="10">
        <f>C8+C11</f>
        <v>64944</v>
      </c>
      <c r="D7" s="10">
        <f aca="true" t="shared" si="0" ref="D7:K7">D8+D11</f>
        <v>182446</v>
      </c>
      <c r="E7" s="10">
        <f t="shared" si="0"/>
        <v>161806</v>
      </c>
      <c r="F7" s="10">
        <f t="shared" si="0"/>
        <v>171523</v>
      </c>
      <c r="G7" s="10">
        <f t="shared" si="0"/>
        <v>85938</v>
      </c>
      <c r="H7" s="10">
        <f t="shared" si="0"/>
        <v>43383</v>
      </c>
      <c r="I7" s="10">
        <f t="shared" si="0"/>
        <v>79975</v>
      </c>
      <c r="J7" s="10">
        <f t="shared" si="0"/>
        <v>61127</v>
      </c>
      <c r="K7" s="10">
        <f t="shared" si="0"/>
        <v>130209</v>
      </c>
      <c r="L7" s="10">
        <f>SUM(B7:K7)</f>
        <v>1030122</v>
      </c>
      <c r="M7" s="11"/>
    </row>
    <row r="8" spans="1:13" ht="17.25" customHeight="1">
      <c r="A8" s="12" t="s">
        <v>18</v>
      </c>
      <c r="B8" s="13">
        <f>B9+B10</f>
        <v>3116</v>
      </c>
      <c r="C8" s="13">
        <f aca="true" t="shared" si="1" ref="C8:K8">C9+C10</f>
        <v>4152</v>
      </c>
      <c r="D8" s="13">
        <f t="shared" si="1"/>
        <v>11549</v>
      </c>
      <c r="E8" s="13">
        <f t="shared" si="1"/>
        <v>8868</v>
      </c>
      <c r="F8" s="13">
        <f t="shared" si="1"/>
        <v>9086</v>
      </c>
      <c r="G8" s="13">
        <f t="shared" si="1"/>
        <v>5473</v>
      </c>
      <c r="H8" s="13">
        <f t="shared" si="1"/>
        <v>2603</v>
      </c>
      <c r="I8" s="13">
        <f t="shared" si="1"/>
        <v>3473</v>
      </c>
      <c r="J8" s="13">
        <f t="shared" si="1"/>
        <v>3122</v>
      </c>
      <c r="K8" s="13">
        <f t="shared" si="1"/>
        <v>6987</v>
      </c>
      <c r="L8" s="13">
        <f>SUM(B8:K8)</f>
        <v>58429</v>
      </c>
      <c r="M8"/>
    </row>
    <row r="9" spans="1:13" ht="17.25" customHeight="1">
      <c r="A9" s="14" t="s">
        <v>19</v>
      </c>
      <c r="B9" s="15">
        <v>3115</v>
      </c>
      <c r="C9" s="15">
        <v>4152</v>
      </c>
      <c r="D9" s="15">
        <v>11549</v>
      </c>
      <c r="E9" s="15">
        <v>8868</v>
      </c>
      <c r="F9" s="15">
        <v>9086</v>
      </c>
      <c r="G9" s="15">
        <v>5473</v>
      </c>
      <c r="H9" s="15">
        <v>2601</v>
      </c>
      <c r="I9" s="15">
        <v>3473</v>
      </c>
      <c r="J9" s="15">
        <v>3122</v>
      </c>
      <c r="K9" s="15">
        <v>6987</v>
      </c>
      <c r="L9" s="13">
        <f>SUM(B9:K9)</f>
        <v>58426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45655</v>
      </c>
      <c r="C11" s="15">
        <v>60792</v>
      </c>
      <c r="D11" s="15">
        <v>170897</v>
      </c>
      <c r="E11" s="15">
        <v>152938</v>
      </c>
      <c r="F11" s="15">
        <v>162437</v>
      </c>
      <c r="G11" s="15">
        <v>80465</v>
      </c>
      <c r="H11" s="15">
        <v>40780</v>
      </c>
      <c r="I11" s="15">
        <v>76502</v>
      </c>
      <c r="J11" s="15">
        <v>58005</v>
      </c>
      <c r="K11" s="15">
        <v>123222</v>
      </c>
      <c r="L11" s="13">
        <f>SUM(B11:K11)</f>
        <v>971693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1.673689788472796</v>
      </c>
      <c r="C15" s="22">
        <v>1.883402986336914</v>
      </c>
      <c r="D15" s="22">
        <v>1.857278811585045</v>
      </c>
      <c r="E15" s="22">
        <v>1.64691174430481</v>
      </c>
      <c r="F15" s="22">
        <v>1.90306228995504</v>
      </c>
      <c r="G15" s="22">
        <v>1.908289485350609</v>
      </c>
      <c r="H15" s="22">
        <v>1.91957513983546</v>
      </c>
      <c r="I15" s="22">
        <v>1.737585751313739</v>
      </c>
      <c r="J15" s="22">
        <v>2.297083626938189</v>
      </c>
      <c r="K15" s="22">
        <v>1.660438816597073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477224.76999999996</v>
      </c>
      <c r="C17" s="25">
        <f aca="true" t="shared" si="2" ref="C17:K17">C18+C19+C20+C21+C22+C23+C24</f>
        <v>380840.97000000003</v>
      </c>
      <c r="D17" s="25">
        <f t="shared" si="2"/>
        <v>1264049.83</v>
      </c>
      <c r="E17" s="25">
        <f t="shared" si="2"/>
        <v>997678.03</v>
      </c>
      <c r="F17" s="25">
        <f t="shared" si="2"/>
        <v>1093274.0699999998</v>
      </c>
      <c r="G17" s="25">
        <f t="shared" si="2"/>
        <v>607525.81</v>
      </c>
      <c r="H17" s="25">
        <f t="shared" si="2"/>
        <v>339472.72000000003</v>
      </c>
      <c r="I17" s="25">
        <f t="shared" si="2"/>
        <v>462277.19</v>
      </c>
      <c r="J17" s="25">
        <f t="shared" si="2"/>
        <v>507947.62999999995</v>
      </c>
      <c r="K17" s="25">
        <f t="shared" si="2"/>
        <v>639779.81</v>
      </c>
      <c r="L17" s="25">
        <f>L18+L19+L20+L21+L22+L23+L24</f>
        <v>6770070.83</v>
      </c>
      <c r="M17"/>
    </row>
    <row r="18" spans="1:13" ht="17.25" customHeight="1">
      <c r="A18" s="26" t="s">
        <v>24</v>
      </c>
      <c r="B18" s="33">
        <f aca="true" t="shared" si="3" ref="B18:K18">ROUND(B13*B7,2)</f>
        <v>283266.85</v>
      </c>
      <c r="C18" s="33">
        <f t="shared" si="3"/>
        <v>198813.07</v>
      </c>
      <c r="D18" s="33">
        <f t="shared" si="3"/>
        <v>665161.63</v>
      </c>
      <c r="E18" s="33">
        <f t="shared" si="3"/>
        <v>596578.72</v>
      </c>
      <c r="F18" s="33">
        <f t="shared" si="3"/>
        <v>559816.77</v>
      </c>
      <c r="G18" s="33">
        <f t="shared" si="3"/>
        <v>308216.64</v>
      </c>
      <c r="H18" s="33">
        <f t="shared" si="3"/>
        <v>171432.26</v>
      </c>
      <c r="I18" s="33">
        <f t="shared" si="3"/>
        <v>262485.95</v>
      </c>
      <c r="J18" s="33">
        <f t="shared" si="3"/>
        <v>216016.71</v>
      </c>
      <c r="K18" s="33">
        <f t="shared" si="3"/>
        <v>375692.03</v>
      </c>
      <c r="L18" s="33">
        <f aca="true" t="shared" si="4" ref="L18:L24">SUM(B18:K18)</f>
        <v>3637480.630000001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190833.98</v>
      </c>
      <c r="C19" s="33">
        <f t="shared" si="5"/>
        <v>175632.06</v>
      </c>
      <c r="D19" s="33">
        <f t="shared" si="5"/>
        <v>570228.97</v>
      </c>
      <c r="E19" s="33">
        <f t="shared" si="5"/>
        <v>385933.78</v>
      </c>
      <c r="F19" s="33">
        <f t="shared" si="5"/>
        <v>505549.41</v>
      </c>
      <c r="G19" s="33">
        <f t="shared" si="5"/>
        <v>279949.93</v>
      </c>
      <c r="H19" s="33">
        <f t="shared" si="5"/>
        <v>157644.84</v>
      </c>
      <c r="I19" s="33">
        <f t="shared" si="5"/>
        <v>193605.9</v>
      </c>
      <c r="J19" s="33">
        <f t="shared" si="5"/>
        <v>280191.74</v>
      </c>
      <c r="K19" s="33">
        <f t="shared" si="5"/>
        <v>248121.6</v>
      </c>
      <c r="L19" s="33">
        <f t="shared" si="4"/>
        <v>2987692.2099999995</v>
      </c>
      <c r="M19"/>
    </row>
    <row r="20" spans="1:13" ht="17.25" customHeight="1">
      <c r="A20" s="27" t="s">
        <v>26</v>
      </c>
      <c r="B20" s="33">
        <v>1738</v>
      </c>
      <c r="C20" s="33">
        <v>5009.9</v>
      </c>
      <c r="D20" s="33">
        <v>25887.35</v>
      </c>
      <c r="E20" s="33">
        <v>19029.2</v>
      </c>
      <c r="F20" s="33">
        <v>26521.95</v>
      </c>
      <c r="G20" s="33">
        <v>19359.24</v>
      </c>
      <c r="H20" s="33">
        <v>10765.65</v>
      </c>
      <c r="I20" s="33">
        <v>4799.4</v>
      </c>
      <c r="J20" s="33">
        <v>8967.3</v>
      </c>
      <c r="K20" s="33">
        <v>13194.3</v>
      </c>
      <c r="L20" s="33">
        <f t="shared" si="4"/>
        <v>135272.28999999998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-1755.97</v>
      </c>
      <c r="I22" s="33">
        <v>0</v>
      </c>
      <c r="J22" s="30">
        <v>0</v>
      </c>
      <c r="K22" s="30">
        <v>0</v>
      </c>
      <c r="L22" s="33">
        <f t="shared" si="4"/>
        <v>-6229.3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-2162.22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-2162.22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-34367.91</v>
      </c>
      <c r="C27" s="33">
        <f t="shared" si="6"/>
        <v>-18268.8</v>
      </c>
      <c r="D27" s="33">
        <f t="shared" si="6"/>
        <v>-50815.6</v>
      </c>
      <c r="E27" s="33">
        <f t="shared" si="6"/>
        <v>-43731.77</v>
      </c>
      <c r="F27" s="33">
        <f t="shared" si="6"/>
        <v>-39978.4</v>
      </c>
      <c r="G27" s="33">
        <f t="shared" si="6"/>
        <v>-24081.2</v>
      </c>
      <c r="H27" s="33">
        <f t="shared" si="6"/>
        <v>-19543.629999999997</v>
      </c>
      <c r="I27" s="33">
        <f t="shared" si="6"/>
        <v>-31502.67</v>
      </c>
      <c r="J27" s="33">
        <f t="shared" si="6"/>
        <v>-13736.8</v>
      </c>
      <c r="K27" s="33">
        <f t="shared" si="6"/>
        <v>-30742.8</v>
      </c>
      <c r="L27" s="33">
        <f aca="true" t="shared" si="7" ref="L27:L33">SUM(B27:K27)</f>
        <v>-306769.57999999996</v>
      </c>
      <c r="M27"/>
    </row>
    <row r="28" spans="1:13" ht="18.75" customHeight="1">
      <c r="A28" s="27" t="s">
        <v>30</v>
      </c>
      <c r="B28" s="33">
        <f>B29+B30+B31+B32</f>
        <v>-13706</v>
      </c>
      <c r="C28" s="33">
        <f aca="true" t="shared" si="8" ref="C28:K28">C29+C30+C31+C32</f>
        <v>-18268.8</v>
      </c>
      <c r="D28" s="33">
        <f t="shared" si="8"/>
        <v>-50815.6</v>
      </c>
      <c r="E28" s="33">
        <f t="shared" si="8"/>
        <v>-39019.2</v>
      </c>
      <c r="F28" s="33">
        <f t="shared" si="8"/>
        <v>-39978.4</v>
      </c>
      <c r="G28" s="33">
        <f t="shared" si="8"/>
        <v>-24081.2</v>
      </c>
      <c r="H28" s="33">
        <f t="shared" si="8"/>
        <v>-11444.4</v>
      </c>
      <c r="I28" s="33">
        <f t="shared" si="8"/>
        <v>-31502.67</v>
      </c>
      <c r="J28" s="33">
        <f t="shared" si="8"/>
        <v>-13736.8</v>
      </c>
      <c r="K28" s="33">
        <f t="shared" si="8"/>
        <v>-30742.8</v>
      </c>
      <c r="L28" s="33">
        <f t="shared" si="7"/>
        <v>-273295.87</v>
      </c>
      <c r="M28"/>
    </row>
    <row r="29" spans="1:13" s="36" customFormat="1" ht="18.75" customHeight="1">
      <c r="A29" s="34" t="s">
        <v>58</v>
      </c>
      <c r="B29" s="33">
        <f>-ROUND((B9)*$E$3,2)</f>
        <v>-13706</v>
      </c>
      <c r="C29" s="33">
        <f aca="true" t="shared" si="9" ref="C29:K29">-ROUND((C9)*$E$3,2)</f>
        <v>-18268.8</v>
      </c>
      <c r="D29" s="33">
        <f t="shared" si="9"/>
        <v>-50815.6</v>
      </c>
      <c r="E29" s="33">
        <f t="shared" si="9"/>
        <v>-39019.2</v>
      </c>
      <c r="F29" s="33">
        <f t="shared" si="9"/>
        <v>-39978.4</v>
      </c>
      <c r="G29" s="33">
        <f t="shared" si="9"/>
        <v>-24081.2</v>
      </c>
      <c r="H29" s="33">
        <f t="shared" si="9"/>
        <v>-11444.4</v>
      </c>
      <c r="I29" s="33">
        <f t="shared" si="9"/>
        <v>-15281.2</v>
      </c>
      <c r="J29" s="33">
        <f t="shared" si="9"/>
        <v>-13736.8</v>
      </c>
      <c r="K29" s="33">
        <f t="shared" si="9"/>
        <v>-30742.8</v>
      </c>
      <c r="L29" s="33">
        <f t="shared" si="7"/>
        <v>-257074.4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-107</v>
      </c>
      <c r="J31" s="17">
        <v>0</v>
      </c>
      <c r="K31" s="17">
        <v>0</v>
      </c>
      <c r="L31" s="33">
        <f t="shared" si="7"/>
        <v>-107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-16114.47</v>
      </c>
      <c r="J32" s="17">
        <v>0</v>
      </c>
      <c r="K32" s="17">
        <v>0</v>
      </c>
      <c r="L32" s="33">
        <f t="shared" si="7"/>
        <v>-16114.47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-20661.91</v>
      </c>
      <c r="C33" s="38">
        <f t="shared" si="10"/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442856.86</v>
      </c>
      <c r="C48" s="41">
        <f aca="true" t="shared" si="12" ref="C48:K48">IF(C17+C27+C40+C49&lt;0,0,C17+C27+C49)</f>
        <v>362572.17000000004</v>
      </c>
      <c r="D48" s="41">
        <f t="shared" si="12"/>
        <v>1213234.23</v>
      </c>
      <c r="E48" s="41">
        <f t="shared" si="12"/>
        <v>953946.26</v>
      </c>
      <c r="F48" s="41">
        <f t="shared" si="12"/>
        <v>1053295.67</v>
      </c>
      <c r="G48" s="41">
        <f t="shared" si="12"/>
        <v>583444.6100000001</v>
      </c>
      <c r="H48" s="41">
        <f t="shared" si="12"/>
        <v>319929.09</v>
      </c>
      <c r="I48" s="41">
        <f t="shared" si="12"/>
        <v>430774.52</v>
      </c>
      <c r="J48" s="41">
        <f t="shared" si="12"/>
        <v>494210.82999999996</v>
      </c>
      <c r="K48" s="41">
        <f t="shared" si="12"/>
        <v>609037.01</v>
      </c>
      <c r="L48" s="42">
        <f>SUM(B48:K48)</f>
        <v>6463301.25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442856.86</v>
      </c>
      <c r="C54" s="41">
        <f aca="true" t="shared" si="14" ref="C54:J54">SUM(C55:C66)</f>
        <v>362572.16</v>
      </c>
      <c r="D54" s="41">
        <f t="shared" si="14"/>
        <v>1213234.23</v>
      </c>
      <c r="E54" s="41">
        <f t="shared" si="14"/>
        <v>953946.27</v>
      </c>
      <c r="F54" s="41">
        <f t="shared" si="14"/>
        <v>1053295.67</v>
      </c>
      <c r="G54" s="41">
        <f t="shared" si="14"/>
        <v>583444.61</v>
      </c>
      <c r="H54" s="41">
        <f t="shared" si="14"/>
        <v>319929.1</v>
      </c>
      <c r="I54" s="41">
        <f>SUM(I55:I69)</f>
        <v>430774.52</v>
      </c>
      <c r="J54" s="41">
        <f t="shared" si="14"/>
        <v>494210.83</v>
      </c>
      <c r="K54" s="41">
        <f>SUM(K55:K68)</f>
        <v>609037</v>
      </c>
      <c r="L54" s="46">
        <f>SUM(B54:K54)</f>
        <v>6463301.25</v>
      </c>
      <c r="M54" s="40"/>
    </row>
    <row r="55" spans="1:13" ht="18.75" customHeight="1">
      <c r="A55" s="47" t="s">
        <v>51</v>
      </c>
      <c r="B55" s="48">
        <v>442856.86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442856.86</v>
      </c>
      <c r="M55" s="40"/>
    </row>
    <row r="56" spans="1:12" ht="18.75" customHeight="1">
      <c r="A56" s="47" t="s">
        <v>61</v>
      </c>
      <c r="B56" s="17">
        <v>0</v>
      </c>
      <c r="C56" s="48">
        <v>317033.1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317033.1</v>
      </c>
    </row>
    <row r="57" spans="1:12" ht="18.75" customHeight="1">
      <c r="A57" s="47" t="s">
        <v>62</v>
      </c>
      <c r="B57" s="17">
        <v>0</v>
      </c>
      <c r="C57" s="48">
        <v>45539.06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45539.06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1213234.23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1213234.23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953946.27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953946.27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1053295.67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1053295.67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583444.61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583444.61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319929.1</v>
      </c>
      <c r="I62" s="17">
        <v>0</v>
      </c>
      <c r="J62" s="17">
        <v>0</v>
      </c>
      <c r="K62" s="17">
        <v>0</v>
      </c>
      <c r="L62" s="46">
        <f t="shared" si="15"/>
        <v>319929.1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494210.83</v>
      </c>
      <c r="K64" s="17">
        <v>0</v>
      </c>
      <c r="L64" s="46">
        <f t="shared" si="15"/>
        <v>494210.83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343253.25</v>
      </c>
      <c r="L65" s="46">
        <f t="shared" si="15"/>
        <v>343253.25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265783.75</v>
      </c>
      <c r="L66" s="46">
        <f t="shared" si="15"/>
        <v>265783.75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430774.52</v>
      </c>
      <c r="J69" s="53">
        <v>0</v>
      </c>
      <c r="K69" s="53">
        <v>0</v>
      </c>
      <c r="L69" s="51">
        <f>SUM(B69:K69)</f>
        <v>430774.52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2021-04-19T17:02:51Z</dcterms:modified>
  <cp:category/>
  <cp:version/>
  <cp:contentType/>
  <cp:contentStatus/>
</cp:coreProperties>
</file>