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<sst xmlns="http://schemas.openxmlformats.org/spreadsheetml/2006/main" count="79" uniqueCount="78">
  <si>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</si>
  <si>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</si>
  <si>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</si>
  <si>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</si>
  <si>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</si>
  <si>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</si>
  <si>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</si>
  <si>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</si>
  <si>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</si>
  <si>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</si>
  <si>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</si>
  <si>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</si>
  <si>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</si>
  <si>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</si>
  <si>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</si>
  <si>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</si>
  <si>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</si>
  <si>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</si>
  <si>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</si>
  <si>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</si>
  <si>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</si>
  <si>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</si>
  <si>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</si>
  <si>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</si>
  <si>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</si>
  <si>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</si>
  <si>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</si>
  <si>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</si>
  <si>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</si>
  <si>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</si>
  <si>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</si>
  <si>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</si>
  <si>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</si>
  <si>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</si>
  <si>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</si>
  <si>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</si>
  <si>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</si>
  <si>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</si>
  <si>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</si>
  <si>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</si>
  <si>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</si>
  <si>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</si>
  <si>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</si>
  <si>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</si>
  <si>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</si>
  <si>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</si>
  <si>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</si>
  <si>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</si>
  <si>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</si>
  <si>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</si>
  <si>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</si>
  <si>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</si>
  <si>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</si>
  <si>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</si>
  <si>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</si>
  <si>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</si>
  <si>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</si>
  <si>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</si>
  <si>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</si>
  <si>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</si>
  <si>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</si>
  <si>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</si>
  <si>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</si>
  <si>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</si>
  <si>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</si>
  <si>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</si>
  <si>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</si>
  <si>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</si>
  <si>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</si>
  <si>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</si>
  <si>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</si>
  <si>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</si>
  <si>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</si>
  <si>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</si>
  <si>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</si>
  <si>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</si>
  <si>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11/04/21 - VENCIMENTO 16/04/21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</si>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</sst>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11161</v>
      </c>
      <c r="C7" s="10">
        <f>C8+C11</f>
        <v>16375</v>
      </c>
      <c r="D7" s="10">
        <f aca="true" t="shared" si="0" ref="D7:K7">D8+D11</f>
        <v>45916</v>
      </c>
      <c r="E7" s="10">
        <f t="shared" si="0"/>
        <v>49556</v>
      </c>
      <c r="F7" s="10">
        <f t="shared" si="0"/>
        <v>50587</v>
      </c>
      <c r="G7" s="10">
        <f t="shared" si="0"/>
        <v>20021</v>
      </c>
      <c r="H7" s="10">
        <f t="shared" si="0"/>
        <v>10853</v>
      </c>
      <c r="I7" s="10">
        <f t="shared" si="0"/>
        <v>22336</v>
      </c>
      <c r="J7" s="10">
        <f t="shared" si="0"/>
        <v>12296</v>
      </c>
      <c r="K7" s="10">
        <f t="shared" si="0"/>
        <v>38191</v>
      </c>
      <c r="L7" s="10">
        <f>SUM(B7:K7)</f>
        <v>277292</v>
      </c>
      <c r="M7" s="11"/>
    </row>
    <row r="8" spans="1:13" ht="17.25" customHeight="1">
      <c r="A8" s="12" t="s">
        <v>18</v>
      </c>
      <c r="B8" s="13">
        <f>B9+B10</f>
        <v>1128</v>
      </c>
      <c r="C8" s="13">
        <f aca="true" t="shared" si="1" ref="C8:K8">C9+C10</f>
        <v>1365</v>
      </c>
      <c r="D8" s="13">
        <f t="shared" si="1"/>
        <v>4156</v>
      </c>
      <c r="E8" s="13">
        <f t="shared" si="1"/>
        <v>4208</v>
      </c>
      <c r="F8" s="13">
        <f t="shared" si="1"/>
        <v>4497</v>
      </c>
      <c r="G8" s="13">
        <f t="shared" si="1"/>
        <v>1722</v>
      </c>
      <c r="H8" s="13">
        <f t="shared" si="1"/>
        <v>832</v>
      </c>
      <c r="I8" s="13">
        <f t="shared" si="1"/>
        <v>1276</v>
      </c>
      <c r="J8" s="13">
        <f t="shared" si="1"/>
        <v>627</v>
      </c>
      <c r="K8" s="13">
        <f t="shared" si="1"/>
        <v>2424</v>
      </c>
      <c r="L8" s="13">
        <f>SUM(B8:K8)</f>
        <v>22235</v>
      </c>
      <c r="M8"/>
    </row>
    <row r="9" spans="1:13" ht="17.25" customHeight="1">
      <c r="A9" s="14" t="s">
        <v>19</v>
      </c>
      <c r="B9" s="15">
        <v>1128</v>
      </c>
      <c r="C9" s="15">
        <v>1365</v>
      </c>
      <c r="D9" s="15">
        <v>4156</v>
      </c>
      <c r="E9" s="15">
        <v>4208</v>
      </c>
      <c r="F9" s="15">
        <v>4497</v>
      </c>
      <c r="G9" s="15">
        <v>1722</v>
      </c>
      <c r="H9" s="15">
        <v>832</v>
      </c>
      <c r="I9" s="15">
        <v>1276</v>
      </c>
      <c r="J9" s="15">
        <v>627</v>
      </c>
      <c r="K9" s="15">
        <v>2424</v>
      </c>
      <c r="L9" s="13">
        <f>SUM(B9:K9)</f>
        <v>22235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0</v>
      </c>
      <c r="M10"/>
    </row>
    <row r="11" spans="1:13" ht="17.25" customHeight="1">
      <c r="A11" s="12" t="s">
        <v>21</v>
      </c>
      <c r="B11" s="15">
        <v>10033</v>
      </c>
      <c r="C11" s="15">
        <v>15010</v>
      </c>
      <c r="D11" s="15">
        <v>41760</v>
      </c>
      <c r="E11" s="15">
        <v>45348</v>
      </c>
      <c r="F11" s="15">
        <v>46090</v>
      </c>
      <c r="G11" s="15">
        <v>18299</v>
      </c>
      <c r="H11" s="15">
        <v>10021</v>
      </c>
      <c r="I11" s="15">
        <v>21060</v>
      </c>
      <c r="J11" s="15">
        <v>11669</v>
      </c>
      <c r="K11" s="15">
        <v>35767</v>
      </c>
      <c r="L11" s="13">
        <f>SUM(B11:K11)</f>
        <v>255057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1.649173859425359</v>
      </c>
      <c r="C15" s="22">
        <v>1.857189732650419</v>
      </c>
      <c r="D15" s="22">
        <v>1.884372972125061</v>
      </c>
      <c r="E15" s="22">
        <v>1.681835292257554</v>
      </c>
      <c r="F15" s="22">
        <v>1.847718012498289</v>
      </c>
      <c r="G15" s="22">
        <v>1.837926073986893</v>
      </c>
      <c r="H15" s="22">
        <v>1.958770456371377</v>
      </c>
      <c r="I15" s="22">
        <v>1.651998868981221</v>
      </c>
      <c r="J15" s="22">
        <v>2.332092964993565</v>
      </c>
      <c r="K15" s="22">
        <v>1.603653275140912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109176.42000000001</v>
      </c>
      <c r="C17" s="25">
        <f aca="true" t="shared" si="2" ref="C17:K17">C18+C19+C20+C21+C22+C23+C24</f>
        <v>97179.01</v>
      </c>
      <c r="D17" s="25">
        <f t="shared" si="2"/>
        <v>332438.89999999997</v>
      </c>
      <c r="E17" s="25">
        <f t="shared" si="2"/>
        <v>317169.17</v>
      </c>
      <c r="F17" s="25">
        <f t="shared" si="2"/>
        <v>319582.74000000005</v>
      </c>
      <c r="G17" s="25">
        <f t="shared" si="2"/>
        <v>141169.77</v>
      </c>
      <c r="H17" s="25">
        <f t="shared" si="2"/>
        <v>88640.84</v>
      </c>
      <c r="I17" s="25">
        <f t="shared" si="2"/>
        <v>126828.61</v>
      </c>
      <c r="J17" s="25">
        <f t="shared" si="2"/>
        <v>109033.62000000001</v>
      </c>
      <c r="K17" s="25">
        <f t="shared" si="2"/>
        <v>187355.13</v>
      </c>
      <c r="L17" s="25">
        <f>L18+L19+L20+L21+L22+L23+L24</f>
        <v>1828574.2099999997</v>
      </c>
      <c r="M17"/>
    </row>
    <row r="18" spans="1:13" ht="17.25" customHeight="1">
      <c r="A18" s="26" t="s">
        <v>24</v>
      </c>
      <c r="B18" s="33">
        <f aca="true" t="shared" si="3" ref="B18:K18">ROUND(B13*B7,2)</f>
        <v>64824.2</v>
      </c>
      <c r="C18" s="33">
        <f t="shared" si="3"/>
        <v>50128.79</v>
      </c>
      <c r="D18" s="33">
        <f t="shared" si="3"/>
        <v>167400.55</v>
      </c>
      <c r="E18" s="33">
        <f t="shared" si="3"/>
        <v>182712.97</v>
      </c>
      <c r="F18" s="33">
        <f t="shared" si="3"/>
        <v>165105.85</v>
      </c>
      <c r="G18" s="33">
        <f t="shared" si="3"/>
        <v>71805.32</v>
      </c>
      <c r="H18" s="33">
        <f t="shared" si="3"/>
        <v>42886.71</v>
      </c>
      <c r="I18" s="33">
        <f t="shared" si="3"/>
        <v>73308.99</v>
      </c>
      <c r="J18" s="33">
        <f t="shared" si="3"/>
        <v>43452.83</v>
      </c>
      <c r="K18" s="33">
        <f t="shared" si="3"/>
        <v>110192.49</v>
      </c>
      <c r="L18" s="33">
        <f aca="true" t="shared" si="4" ref="L18:L24">SUM(B18:K18)</f>
        <v>971818.6999999998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42082.18</v>
      </c>
      <c r="C19" s="33">
        <f t="shared" si="5"/>
        <v>42969.88</v>
      </c>
      <c r="D19" s="33">
        <f t="shared" si="5"/>
        <v>148044.52</v>
      </c>
      <c r="E19" s="33">
        <f t="shared" si="5"/>
        <v>124580.15</v>
      </c>
      <c r="F19" s="33">
        <f t="shared" si="5"/>
        <v>139963.2</v>
      </c>
      <c r="G19" s="33">
        <f t="shared" si="5"/>
        <v>60167.55</v>
      </c>
      <c r="H19" s="33">
        <f t="shared" si="5"/>
        <v>41118.51</v>
      </c>
      <c r="I19" s="33">
        <f t="shared" si="5"/>
        <v>47797.38</v>
      </c>
      <c r="J19" s="33">
        <f t="shared" si="5"/>
        <v>57883.21</v>
      </c>
      <c r="K19" s="33">
        <f t="shared" si="5"/>
        <v>66518.06</v>
      </c>
      <c r="L19" s="33">
        <f t="shared" si="4"/>
        <v>771124.6399999999</v>
      </c>
      <c r="M19"/>
    </row>
    <row r="20" spans="1:13" ht="17.25" customHeight="1">
      <c r="A20" s="27" t="s">
        <v>26</v>
      </c>
      <c r="B20" s="33">
        <v>884.1</v>
      </c>
      <c r="C20" s="33">
        <v>2694.4</v>
      </c>
      <c r="D20" s="33">
        <v>14221.95</v>
      </c>
      <c r="E20" s="33">
        <v>11577.5</v>
      </c>
      <c r="F20" s="33">
        <v>13127.75</v>
      </c>
      <c r="G20" s="33">
        <v>9196.9</v>
      </c>
      <c r="H20" s="33">
        <v>5005.65</v>
      </c>
      <c r="I20" s="33">
        <v>4336.3</v>
      </c>
      <c r="J20" s="33">
        <v>4925.7</v>
      </c>
      <c r="K20" s="33">
        <v>7872.7</v>
      </c>
      <c r="L20" s="33">
        <f t="shared" si="4"/>
        <v>73842.95</v>
      </c>
      <c r="M20"/>
    </row>
    <row r="21" spans="1:13" ht="17.25" customHeight="1">
      <c r="A21" s="27" t="s">
        <v>27</v>
      </c>
      <c r="B21" s="33">
        <v>1385.94</v>
      </c>
      <c r="C21" s="29">
        <v>1385.94</v>
      </c>
      <c r="D21" s="29">
        <v>2771.88</v>
      </c>
      <c r="E21" s="29">
        <v>2771.88</v>
      </c>
      <c r="F21" s="33">
        <v>1385.94</v>
      </c>
      <c r="G21" s="29">
        <v>0</v>
      </c>
      <c r="H21" s="33">
        <v>1385.94</v>
      </c>
      <c r="I21" s="29">
        <v>1385.94</v>
      </c>
      <c r="J21" s="29">
        <v>2771.88</v>
      </c>
      <c r="K21" s="29">
        <v>2771.88</v>
      </c>
      <c r="L21" s="33">
        <f t="shared" si="4"/>
        <v>18017.22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-4473.33</v>
      </c>
      <c r="F22" s="33">
        <v>0</v>
      </c>
      <c r="G22" s="33">
        <v>0</v>
      </c>
      <c r="H22" s="30">
        <v>-1755.97</v>
      </c>
      <c r="I22" s="33">
        <v>0</v>
      </c>
      <c r="J22" s="30">
        <v>0</v>
      </c>
      <c r="K22" s="30">
        <v>0</v>
      </c>
      <c r="L22" s="33">
        <f t="shared" si="4"/>
        <v>-6229.3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-25625.11</v>
      </c>
      <c r="C27" s="33">
        <f t="shared" si="6"/>
        <v>-6006</v>
      </c>
      <c r="D27" s="33">
        <f t="shared" si="6"/>
        <v>-18286.4</v>
      </c>
      <c r="E27" s="33">
        <f t="shared" si="6"/>
        <v>-23227.77</v>
      </c>
      <c r="F27" s="33">
        <f t="shared" si="6"/>
        <v>-19786.8</v>
      </c>
      <c r="G27" s="33">
        <f t="shared" si="6"/>
        <v>-7576.8</v>
      </c>
      <c r="H27" s="33">
        <f t="shared" si="6"/>
        <v>-11760.029999999999</v>
      </c>
      <c r="I27" s="33">
        <f t="shared" si="6"/>
        <v>-5614.4</v>
      </c>
      <c r="J27" s="33">
        <f t="shared" si="6"/>
        <v>-2758.8</v>
      </c>
      <c r="K27" s="33">
        <f t="shared" si="6"/>
        <v>-10665.6</v>
      </c>
      <c r="L27" s="33">
        <f aca="true" t="shared" si="7" ref="L27:L33">SUM(B27:K27)</f>
        <v>-131307.71</v>
      </c>
      <c r="M27"/>
    </row>
    <row r="28" spans="1:13" ht="18.75" customHeight="1">
      <c r="A28" s="27" t="s">
        <v>30</v>
      </c>
      <c r="B28" s="33">
        <f>B29+B30+B31+B32</f>
        <v>-4963.2</v>
      </c>
      <c r="C28" s="33">
        <f aca="true" t="shared" si="8" ref="C28:K28">C29+C30+C31+C32</f>
        <v>-6006</v>
      </c>
      <c r="D28" s="33">
        <f t="shared" si="8"/>
        <v>-18286.4</v>
      </c>
      <c r="E28" s="33">
        <f t="shared" si="8"/>
        <v>-18515.2</v>
      </c>
      <c r="F28" s="33">
        <f t="shared" si="8"/>
        <v>-19786.8</v>
      </c>
      <c r="G28" s="33">
        <f t="shared" si="8"/>
        <v>-7576.8</v>
      </c>
      <c r="H28" s="33">
        <f t="shared" si="8"/>
        <v>-3660.8</v>
      </c>
      <c r="I28" s="33">
        <f t="shared" si="8"/>
        <v>-5614.4</v>
      </c>
      <c r="J28" s="33">
        <f t="shared" si="8"/>
        <v>-2758.8</v>
      </c>
      <c r="K28" s="33">
        <f t="shared" si="8"/>
        <v>-10665.6</v>
      </c>
      <c r="L28" s="33">
        <f t="shared" si="7"/>
        <v>-97834.00000000001</v>
      </c>
      <c r="M28"/>
    </row>
    <row r="29" spans="1:13" s="36" customFormat="1" ht="18.75" customHeight="1">
      <c r="A29" s="34" t="s">
        <v>58</v>
      </c>
      <c r="B29" s="33">
        <f>-ROUND((B9)*$E$3,2)</f>
        <v>-4963.2</v>
      </c>
      <c r="C29" s="33">
        <f aca="true" t="shared" si="9" ref="C29:K29">-ROUND((C9)*$E$3,2)</f>
        <v>-6006</v>
      </c>
      <c r="D29" s="33">
        <f t="shared" si="9"/>
        <v>-18286.4</v>
      </c>
      <c r="E29" s="33">
        <f t="shared" si="9"/>
        <v>-18515.2</v>
      </c>
      <c r="F29" s="33">
        <f t="shared" si="9"/>
        <v>-19786.8</v>
      </c>
      <c r="G29" s="33">
        <f t="shared" si="9"/>
        <v>-7576.8</v>
      </c>
      <c r="H29" s="33">
        <f t="shared" si="9"/>
        <v>-3660.8</v>
      </c>
      <c r="I29" s="33">
        <f t="shared" si="9"/>
        <v>-5614.4</v>
      </c>
      <c r="J29" s="33">
        <f t="shared" si="9"/>
        <v>-2758.8</v>
      </c>
      <c r="K29" s="33">
        <f t="shared" si="9"/>
        <v>-10665.6</v>
      </c>
      <c r="L29" s="33">
        <f t="shared" si="7"/>
        <v>-97834.00000000001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0</v>
      </c>
      <c r="J32" s="17">
        <v>0</v>
      </c>
      <c r="K32" s="17">
        <v>0</v>
      </c>
      <c r="L32" s="33">
        <f t="shared" si="7"/>
        <v>0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-20661.91</v>
      </c>
      <c r="C33" s="38">
        <f t="shared" si="10"/>
        <v>0</v>
      </c>
      <c r="D33" s="38">
        <f t="shared" si="10"/>
        <v>0</v>
      </c>
      <c r="E33" s="38">
        <f t="shared" si="10"/>
        <v>-4712.57</v>
      </c>
      <c r="F33" s="38">
        <f t="shared" si="10"/>
        <v>0</v>
      </c>
      <c r="G33" s="38">
        <f t="shared" si="10"/>
        <v>0</v>
      </c>
      <c r="H33" s="38">
        <f t="shared" si="10"/>
        <v>-8099.23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-33473.71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-20661.91</v>
      </c>
      <c r="C35" s="17">
        <v>0</v>
      </c>
      <c r="D35" s="17">
        <v>0</v>
      </c>
      <c r="E35" s="33">
        <v>-4712.57</v>
      </c>
      <c r="F35" s="28">
        <v>0</v>
      </c>
      <c r="G35" s="28">
        <v>0</v>
      </c>
      <c r="H35" s="33">
        <v>-8099.23</v>
      </c>
      <c r="I35" s="17">
        <v>0</v>
      </c>
      <c r="J35" s="28">
        <v>0</v>
      </c>
      <c r="K35" s="17">
        <v>0</v>
      </c>
      <c r="L35" s="33">
        <f>SUM(B35:K35)</f>
        <v>-33473.71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83551.31000000001</v>
      </c>
      <c r="C48" s="41">
        <f aca="true" t="shared" si="12" ref="C48:K48">IF(C17+C27+C40+C49&lt;0,0,C17+C27+C49)</f>
        <v>91173.01</v>
      </c>
      <c r="D48" s="41">
        <f t="shared" si="12"/>
        <v>314152.49999999994</v>
      </c>
      <c r="E48" s="41">
        <f t="shared" si="12"/>
        <v>293941.39999999997</v>
      </c>
      <c r="F48" s="41">
        <f t="shared" si="12"/>
        <v>299795.94000000006</v>
      </c>
      <c r="G48" s="41">
        <f t="shared" si="12"/>
        <v>133592.97</v>
      </c>
      <c r="H48" s="41">
        <f t="shared" si="12"/>
        <v>76880.81</v>
      </c>
      <c r="I48" s="41">
        <f t="shared" si="12"/>
        <v>121214.21</v>
      </c>
      <c r="J48" s="41">
        <f t="shared" si="12"/>
        <v>106274.82</v>
      </c>
      <c r="K48" s="41">
        <f t="shared" si="12"/>
        <v>176689.53</v>
      </c>
      <c r="L48" s="42">
        <f>SUM(B48:K48)</f>
        <v>1697266.5000000002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83551.31</v>
      </c>
      <c r="C54" s="41">
        <f aca="true" t="shared" si="14" ref="C54:J54">SUM(C55:C66)</f>
        <v>91173.01000000001</v>
      </c>
      <c r="D54" s="41">
        <f t="shared" si="14"/>
        <v>314152.51</v>
      </c>
      <c r="E54" s="41">
        <f t="shared" si="14"/>
        <v>293941.41</v>
      </c>
      <c r="F54" s="41">
        <f t="shared" si="14"/>
        <v>299795.94</v>
      </c>
      <c r="G54" s="41">
        <f t="shared" si="14"/>
        <v>133592.96</v>
      </c>
      <c r="H54" s="41">
        <f t="shared" si="14"/>
        <v>76880.82</v>
      </c>
      <c r="I54" s="41">
        <f>SUM(I55:I69)</f>
        <v>121214.21</v>
      </c>
      <c r="J54" s="41">
        <f t="shared" si="14"/>
        <v>106274.82</v>
      </c>
      <c r="K54" s="41">
        <f>SUM(K55:K68)</f>
        <v>176689.53</v>
      </c>
      <c r="L54" s="46">
        <f>SUM(B54:K54)</f>
        <v>1697266.52</v>
      </c>
      <c r="M54" s="40"/>
    </row>
    <row r="55" spans="1:13" ht="18.75" customHeight="1">
      <c r="A55" s="47" t="s">
        <v>51</v>
      </c>
      <c r="B55" s="48">
        <v>83551.31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83551.31</v>
      </c>
      <c r="M55" s="40"/>
    </row>
    <row r="56" spans="1:12" ht="18.75" customHeight="1">
      <c r="A56" s="47" t="s">
        <v>61</v>
      </c>
      <c r="B56" s="17">
        <v>0</v>
      </c>
      <c r="C56" s="48">
        <v>79648.74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79648.74</v>
      </c>
    </row>
    <row r="57" spans="1:12" ht="18.75" customHeight="1">
      <c r="A57" s="47" t="s">
        <v>62</v>
      </c>
      <c r="B57" s="17">
        <v>0</v>
      </c>
      <c r="C57" s="48">
        <v>11524.27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11524.27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314152.51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314152.51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293941.41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293941.41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299795.94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299795.94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133592.96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133592.96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76880.82</v>
      </c>
      <c r="I62" s="17">
        <v>0</v>
      </c>
      <c r="J62" s="17">
        <v>0</v>
      </c>
      <c r="K62" s="17">
        <v>0</v>
      </c>
      <c r="L62" s="46">
        <f t="shared" si="15"/>
        <v>76880.82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f>+J48</f>
        <v>106274.82</v>
      </c>
      <c r="K64" s="17">
        <v>0</v>
      </c>
      <c r="L64" s="46">
        <f t="shared" si="15"/>
        <v>106274.82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78891.88</v>
      </c>
      <c r="L65" s="46">
        <f t="shared" si="15"/>
        <v>78891.88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97797.65</v>
      </c>
      <c r="L66" s="46">
        <f t="shared" si="15"/>
        <v>97797.65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121214.21</v>
      </c>
      <c r="J69" s="53">
        <v>0</v>
      </c>
      <c r="K69" s="53">
        <v>0</v>
      </c>
      <c r="L69" s="51">
        <f>SUM(B69:K69)</f>
        <v>121214.21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2021-04-15T18:28:48Z</dcterms:modified>
  <cp:category/>
  <cp:version/>
  <cp:contentType/>
  <cp:contentStatus/>
</cp:coreProperties>
</file>