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<sst xmlns="http://schemas.openxmlformats.org/spreadsheetml/2006/main" count="79" uniqueCount="78">
  <si>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</si>
  <si>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</si>
  <si>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</si>
  <si>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</si>
  <si>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</si>
  <si>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</si>
  <si>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</si>
  <si>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</si>
  <si>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</si>
  <si>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</si>
  <si>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</si>
  <si>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</si>
  <si>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</si>
  <si>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</si>
  <si>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</si>
  <si>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</si>
  <si>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</si>
  <si>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</si>
  <si>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</si>
  <si>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</si>
  <si>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</si>
  <si>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</si>
  <si>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</si>
  <si>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</si>
  <si>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</si>
  <si>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</si>
  <si>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</si>
  <si>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</si>
  <si>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</si>
  <si>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</si>
  <si>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</si>
  <si>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</si>
  <si>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</si>
  <si>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</si>
  <si>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</si>
  <si>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</si>
  <si>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</si>
  <si>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</si>
  <si>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</si>
  <si>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</si>
  <si>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</si>
  <si>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</si>
  <si>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</si>
  <si>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</si>
  <si>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</si>
  <si>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</si>
  <si>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</si>
  <si>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</si>
  <si>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</si>
  <si>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</si>
  <si>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</si>
  <si>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</si>
  <si>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</si>
  <si>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</si>
  <si>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</si>
  <si>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</si>
  <si>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</si>
  <si>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</si>
  <si>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</si>
  <si>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</si>
  <si>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</si>
  <si>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</si>
  <si>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</si>
  <si>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</si>
  <si>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</si>
  <si>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</si>
  <si>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</si>
  <si>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</si>
  <si>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</si>
  <si>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</si>
  <si>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</si>
  <si>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</si>
  <si>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</si>
  <si>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</si>
  <si>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</si>
  <si>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</si>
  <si>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10/04/21 - VENCIMENTO 16/04/21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</si>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</sst>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26286</v>
      </c>
      <c r="C7" s="10">
        <f>C8+C11</f>
        <v>36653</v>
      </c>
      <c r="D7" s="10">
        <f aca="true" t="shared" si="0" ref="D7:K7">D8+D11</f>
        <v>102609</v>
      </c>
      <c r="E7" s="10">
        <f t="shared" si="0"/>
        <v>100091</v>
      </c>
      <c r="F7" s="10">
        <f t="shared" si="0"/>
        <v>102112</v>
      </c>
      <c r="G7" s="10">
        <f t="shared" si="0"/>
        <v>44128</v>
      </c>
      <c r="H7" s="10">
        <f t="shared" si="0"/>
        <v>20350</v>
      </c>
      <c r="I7" s="10">
        <f t="shared" si="0"/>
        <v>43386</v>
      </c>
      <c r="J7" s="10">
        <f t="shared" si="0"/>
        <v>26404</v>
      </c>
      <c r="K7" s="10">
        <f t="shared" si="0"/>
        <v>76564</v>
      </c>
      <c r="L7" s="10">
        <f>SUM(B7:K7)</f>
        <v>578583</v>
      </c>
      <c r="M7" s="11"/>
    </row>
    <row r="8" spans="1:13" ht="17.25" customHeight="1">
      <c r="A8" s="12" t="s">
        <v>18</v>
      </c>
      <c r="B8" s="13">
        <f>B9+B10</f>
        <v>2271</v>
      </c>
      <c r="C8" s="13">
        <f aca="true" t="shared" si="1" ref="C8:K8">C9+C10</f>
        <v>3075</v>
      </c>
      <c r="D8" s="13">
        <f t="shared" si="1"/>
        <v>8444</v>
      </c>
      <c r="E8" s="13">
        <f t="shared" si="1"/>
        <v>7634</v>
      </c>
      <c r="F8" s="13">
        <f t="shared" si="1"/>
        <v>7313</v>
      </c>
      <c r="G8" s="13">
        <f t="shared" si="1"/>
        <v>3618</v>
      </c>
      <c r="H8" s="13">
        <f t="shared" si="1"/>
        <v>1483</v>
      </c>
      <c r="I8" s="13">
        <f t="shared" si="1"/>
        <v>2162</v>
      </c>
      <c r="J8" s="13">
        <f t="shared" si="1"/>
        <v>1536</v>
      </c>
      <c r="K8" s="13">
        <f t="shared" si="1"/>
        <v>4893</v>
      </c>
      <c r="L8" s="13">
        <f>SUM(B8:K8)</f>
        <v>42429</v>
      </c>
      <c r="M8"/>
    </row>
    <row r="9" spans="1:13" ht="17.25" customHeight="1">
      <c r="A9" s="14" t="s">
        <v>19</v>
      </c>
      <c r="B9" s="15">
        <v>2271</v>
      </c>
      <c r="C9" s="15">
        <v>3075</v>
      </c>
      <c r="D9" s="15">
        <v>8444</v>
      </c>
      <c r="E9" s="15">
        <v>7634</v>
      </c>
      <c r="F9" s="15">
        <v>7313</v>
      </c>
      <c r="G9" s="15">
        <v>3618</v>
      </c>
      <c r="H9" s="15">
        <v>1482</v>
      </c>
      <c r="I9" s="15">
        <v>2162</v>
      </c>
      <c r="J9" s="15">
        <v>1536</v>
      </c>
      <c r="K9" s="15">
        <v>4893</v>
      </c>
      <c r="L9" s="13">
        <f>SUM(B9:K9)</f>
        <v>42428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24015</v>
      </c>
      <c r="C11" s="15">
        <v>33578</v>
      </c>
      <c r="D11" s="15">
        <v>94165</v>
      </c>
      <c r="E11" s="15">
        <v>92457</v>
      </c>
      <c r="F11" s="15">
        <v>94799</v>
      </c>
      <c r="G11" s="15">
        <v>40510</v>
      </c>
      <c r="H11" s="15">
        <v>18867</v>
      </c>
      <c r="I11" s="15">
        <v>41224</v>
      </c>
      <c r="J11" s="15">
        <v>24868</v>
      </c>
      <c r="K11" s="15">
        <v>71671</v>
      </c>
      <c r="L11" s="13">
        <f>SUM(B11:K11)</f>
        <v>536154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1.680290383206026</v>
      </c>
      <c r="C15" s="22">
        <v>1.890552461628663</v>
      </c>
      <c r="D15" s="22">
        <v>1.884372972125061</v>
      </c>
      <c r="E15" s="22">
        <v>1.689411160290386</v>
      </c>
      <c r="F15" s="22">
        <v>1.873742231603982</v>
      </c>
      <c r="G15" s="22">
        <v>1.837926073986893</v>
      </c>
      <c r="H15" s="22">
        <v>1.958770456371377</v>
      </c>
      <c r="I15" s="22">
        <v>1.707594970866431</v>
      </c>
      <c r="J15" s="22">
        <v>2.312412960784779</v>
      </c>
      <c r="K15" s="22">
        <v>1.614344288643838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258434.09</v>
      </c>
      <c r="C17" s="25">
        <f aca="true" t="shared" si="2" ref="C17:K17">C18+C19+C20+C21+C22+C23+C24</f>
        <v>216674.45</v>
      </c>
      <c r="D17" s="25">
        <f t="shared" si="2"/>
        <v>728775.48</v>
      </c>
      <c r="E17" s="25">
        <f t="shared" si="2"/>
        <v>636673.2100000001</v>
      </c>
      <c r="F17" s="25">
        <f t="shared" si="2"/>
        <v>644442.7599999999</v>
      </c>
      <c r="G17" s="25">
        <f t="shared" si="2"/>
        <v>301584.8</v>
      </c>
      <c r="H17" s="25">
        <f t="shared" si="2"/>
        <v>163417.51</v>
      </c>
      <c r="I17" s="25">
        <f t="shared" si="2"/>
        <v>247068.66999999998</v>
      </c>
      <c r="J17" s="25">
        <f t="shared" si="2"/>
        <v>223929.85</v>
      </c>
      <c r="K17" s="25">
        <f t="shared" si="2"/>
        <v>367901.05</v>
      </c>
      <c r="L17" s="25">
        <f>L18+L19+L20+L21+L22+L23+L24</f>
        <v>3788901.8700000006</v>
      </c>
      <c r="M17"/>
    </row>
    <row r="18" spans="1:13" ht="17.25" customHeight="1">
      <c r="A18" s="26" t="s">
        <v>24</v>
      </c>
      <c r="B18" s="33">
        <f aca="true" t="shared" si="3" ref="B18:K18">ROUND(B13*B7,2)</f>
        <v>152671.72</v>
      </c>
      <c r="C18" s="33">
        <f t="shared" si="3"/>
        <v>112205.83</v>
      </c>
      <c r="D18" s="33">
        <f t="shared" si="3"/>
        <v>374091.89</v>
      </c>
      <c r="E18" s="33">
        <f t="shared" si="3"/>
        <v>369035.52</v>
      </c>
      <c r="F18" s="33">
        <f t="shared" si="3"/>
        <v>333273.15</v>
      </c>
      <c r="G18" s="33">
        <f t="shared" si="3"/>
        <v>158265.07</v>
      </c>
      <c r="H18" s="33">
        <f t="shared" si="3"/>
        <v>80415.06</v>
      </c>
      <c r="I18" s="33">
        <f t="shared" si="3"/>
        <v>142397.19</v>
      </c>
      <c r="J18" s="33">
        <f t="shared" si="3"/>
        <v>93309.1</v>
      </c>
      <c r="K18" s="33">
        <f t="shared" si="3"/>
        <v>220910.11</v>
      </c>
      <c r="L18" s="33">
        <f aca="true" t="shared" si="4" ref="L18:L24">SUM(B18:K18)</f>
        <v>2036574.6400000001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103861.1</v>
      </c>
      <c r="C19" s="33">
        <f t="shared" si="5"/>
        <v>99925.18</v>
      </c>
      <c r="D19" s="33">
        <f t="shared" si="5"/>
        <v>330836.76</v>
      </c>
      <c r="E19" s="33">
        <f t="shared" si="5"/>
        <v>254417.21</v>
      </c>
      <c r="F19" s="33">
        <f t="shared" si="5"/>
        <v>291194.83</v>
      </c>
      <c r="G19" s="33">
        <f t="shared" si="5"/>
        <v>132614.43</v>
      </c>
      <c r="H19" s="33">
        <f t="shared" si="5"/>
        <v>77099.58</v>
      </c>
      <c r="I19" s="33">
        <f t="shared" si="5"/>
        <v>100759.54</v>
      </c>
      <c r="J19" s="33">
        <f t="shared" si="5"/>
        <v>122460.07</v>
      </c>
      <c r="K19" s="33">
        <f t="shared" si="5"/>
        <v>135714.86</v>
      </c>
      <c r="L19" s="33">
        <f t="shared" si="4"/>
        <v>1648883.56</v>
      </c>
      <c r="M19"/>
    </row>
    <row r="20" spans="1:13" ht="17.25" customHeight="1">
      <c r="A20" s="27" t="s">
        <v>26</v>
      </c>
      <c r="B20" s="33">
        <v>842</v>
      </c>
      <c r="C20" s="33">
        <v>3157.5</v>
      </c>
      <c r="D20" s="33">
        <v>21074.95</v>
      </c>
      <c r="E20" s="33">
        <v>15282.3</v>
      </c>
      <c r="F20" s="33">
        <v>18588.84</v>
      </c>
      <c r="G20" s="33">
        <v>10705.3</v>
      </c>
      <c r="H20" s="33">
        <v>6272.9</v>
      </c>
      <c r="I20" s="33">
        <v>2526</v>
      </c>
      <c r="J20" s="33">
        <v>5388.8</v>
      </c>
      <c r="K20" s="33">
        <v>8504.2</v>
      </c>
      <c r="L20" s="33">
        <f t="shared" si="4"/>
        <v>92342.79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-326.67</v>
      </c>
      <c r="C23" s="33">
        <v>0</v>
      </c>
      <c r="D23" s="33">
        <v>0</v>
      </c>
      <c r="E23" s="33">
        <v>-360.37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-687.04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-30654.309999999998</v>
      </c>
      <c r="C27" s="33">
        <f t="shared" si="6"/>
        <v>-13530</v>
      </c>
      <c r="D27" s="33">
        <f t="shared" si="6"/>
        <v>-37153.6</v>
      </c>
      <c r="E27" s="33">
        <f t="shared" si="6"/>
        <v>-38302.17</v>
      </c>
      <c r="F27" s="33">
        <f t="shared" si="6"/>
        <v>-32177.2</v>
      </c>
      <c r="G27" s="33">
        <f t="shared" si="6"/>
        <v>-15919.2</v>
      </c>
      <c r="H27" s="33">
        <f t="shared" si="6"/>
        <v>-14620.029999999999</v>
      </c>
      <c r="I27" s="33">
        <f t="shared" si="6"/>
        <v>-9512.8</v>
      </c>
      <c r="J27" s="33">
        <f t="shared" si="6"/>
        <v>-6758.4</v>
      </c>
      <c r="K27" s="33">
        <f t="shared" si="6"/>
        <v>-21529.2</v>
      </c>
      <c r="L27" s="33">
        <f aca="true" t="shared" si="7" ref="L27:L33">SUM(B27:K27)</f>
        <v>-220156.91</v>
      </c>
      <c r="M27"/>
    </row>
    <row r="28" spans="1:13" ht="18.75" customHeight="1">
      <c r="A28" s="27" t="s">
        <v>30</v>
      </c>
      <c r="B28" s="33">
        <f>B29+B30+B31+B32</f>
        <v>-9992.4</v>
      </c>
      <c r="C28" s="33">
        <f aca="true" t="shared" si="8" ref="C28:K28">C29+C30+C31+C32</f>
        <v>-13530</v>
      </c>
      <c r="D28" s="33">
        <f t="shared" si="8"/>
        <v>-37153.6</v>
      </c>
      <c r="E28" s="33">
        <f t="shared" si="8"/>
        <v>-33589.6</v>
      </c>
      <c r="F28" s="33">
        <f t="shared" si="8"/>
        <v>-32177.2</v>
      </c>
      <c r="G28" s="33">
        <f t="shared" si="8"/>
        <v>-15919.2</v>
      </c>
      <c r="H28" s="33">
        <f t="shared" si="8"/>
        <v>-6520.8</v>
      </c>
      <c r="I28" s="33">
        <f t="shared" si="8"/>
        <v>-9512.8</v>
      </c>
      <c r="J28" s="33">
        <f t="shared" si="8"/>
        <v>-6758.4</v>
      </c>
      <c r="K28" s="33">
        <f t="shared" si="8"/>
        <v>-21529.2</v>
      </c>
      <c r="L28" s="33">
        <f t="shared" si="7"/>
        <v>-186683.19999999998</v>
      </c>
      <c r="M28"/>
    </row>
    <row r="29" spans="1:13" s="36" customFormat="1" ht="18.75" customHeight="1">
      <c r="A29" s="34" t="s">
        <v>58</v>
      </c>
      <c r="B29" s="33">
        <f>-ROUND((B9)*$E$3,2)</f>
        <v>-9992.4</v>
      </c>
      <c r="C29" s="33">
        <f aca="true" t="shared" si="9" ref="C29:K29">-ROUND((C9)*$E$3,2)</f>
        <v>-13530</v>
      </c>
      <c r="D29" s="33">
        <f t="shared" si="9"/>
        <v>-37153.6</v>
      </c>
      <c r="E29" s="33">
        <f t="shared" si="9"/>
        <v>-33589.6</v>
      </c>
      <c r="F29" s="33">
        <f t="shared" si="9"/>
        <v>-32177.2</v>
      </c>
      <c r="G29" s="33">
        <f t="shared" si="9"/>
        <v>-15919.2</v>
      </c>
      <c r="H29" s="33">
        <f t="shared" si="9"/>
        <v>-6520.8</v>
      </c>
      <c r="I29" s="33">
        <f t="shared" si="9"/>
        <v>-9512.8</v>
      </c>
      <c r="J29" s="33">
        <f t="shared" si="9"/>
        <v>-6758.4</v>
      </c>
      <c r="K29" s="33">
        <f t="shared" si="9"/>
        <v>-21529.2</v>
      </c>
      <c r="L29" s="33">
        <f t="shared" si="7"/>
        <v>-186683.19999999998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163360.43000000002</v>
      </c>
      <c r="C48" s="41">
        <f aca="true" t="shared" si="12" ref="C48:K48">IF(C17+C27+C40+C49&lt;0,0,C17+C27+C49)</f>
        <v>203144.45</v>
      </c>
      <c r="D48" s="41">
        <f t="shared" si="12"/>
        <v>691621.88</v>
      </c>
      <c r="E48" s="41">
        <f t="shared" si="12"/>
        <v>598371.04</v>
      </c>
      <c r="F48" s="41">
        <f t="shared" si="12"/>
        <v>612265.5599999999</v>
      </c>
      <c r="G48" s="41">
        <f t="shared" si="12"/>
        <v>285665.6</v>
      </c>
      <c r="H48" s="41">
        <f t="shared" si="12"/>
        <v>148797.48</v>
      </c>
      <c r="I48" s="41">
        <f t="shared" si="12"/>
        <v>237555.87</v>
      </c>
      <c r="J48" s="41">
        <f t="shared" si="12"/>
        <v>217171.45</v>
      </c>
      <c r="K48" s="41">
        <f t="shared" si="12"/>
        <v>346371.85</v>
      </c>
      <c r="L48" s="42">
        <f>SUM(B48:K48)</f>
        <v>3504325.6100000003</v>
      </c>
      <c r="M48" s="55"/>
    </row>
    <row r="49" spans="1:12" ht="18.75" customHeight="1">
      <c r="A49" s="27" t="s">
        <v>48</v>
      </c>
      <c r="B49" s="33">
        <v>-64419.34999999998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42">
        <f>SUM(B49:K49)</f>
        <v>-64419.34999999998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163360.43</v>
      </c>
      <c r="C54" s="41">
        <f aca="true" t="shared" si="14" ref="C54:J54">SUM(C55:C66)</f>
        <v>203144.44</v>
      </c>
      <c r="D54" s="41">
        <f t="shared" si="14"/>
        <v>691621.88</v>
      </c>
      <c r="E54" s="41">
        <f t="shared" si="14"/>
        <v>598371.03</v>
      </c>
      <c r="F54" s="41">
        <f t="shared" si="14"/>
        <v>612265.55</v>
      </c>
      <c r="G54" s="41">
        <f t="shared" si="14"/>
        <v>285665.6</v>
      </c>
      <c r="H54" s="41">
        <f t="shared" si="14"/>
        <v>148797.48</v>
      </c>
      <c r="I54" s="41">
        <f>SUM(I55:I69)</f>
        <v>237555.87</v>
      </c>
      <c r="J54" s="41">
        <f t="shared" si="14"/>
        <v>217171.45</v>
      </c>
      <c r="K54" s="41">
        <f>SUM(K55:K68)</f>
        <v>346371.85</v>
      </c>
      <c r="L54" s="46">
        <f>SUM(B54:K54)</f>
        <v>3504325.5800000005</v>
      </c>
      <c r="M54" s="40"/>
    </row>
    <row r="55" spans="1:13" ht="18.75" customHeight="1">
      <c r="A55" s="47" t="s">
        <v>51</v>
      </c>
      <c r="B55" s="48">
        <v>163360.43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163360.43</v>
      </c>
      <c r="M55" s="40"/>
    </row>
    <row r="56" spans="1:12" ht="18.75" customHeight="1">
      <c r="A56" s="47" t="s">
        <v>61</v>
      </c>
      <c r="B56" s="17">
        <v>0</v>
      </c>
      <c r="C56" s="48">
        <v>177588.87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177588.87</v>
      </c>
    </row>
    <row r="57" spans="1:12" ht="18.75" customHeight="1">
      <c r="A57" s="47" t="s">
        <v>62</v>
      </c>
      <c r="B57" s="17">
        <v>0</v>
      </c>
      <c r="C57" s="48">
        <v>25555.57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25555.57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691621.88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691621.88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598371.03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598371.03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612265.55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612265.55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285665.6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285665.6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148797.48</v>
      </c>
      <c r="I62" s="17">
        <v>0</v>
      </c>
      <c r="J62" s="17">
        <v>0</v>
      </c>
      <c r="K62" s="17">
        <v>0</v>
      </c>
      <c r="L62" s="46">
        <f t="shared" si="15"/>
        <v>148797.48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217171.45</v>
      </c>
      <c r="K64" s="17">
        <v>0</v>
      </c>
      <c r="L64" s="46">
        <f t="shared" si="15"/>
        <v>217171.45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176476.46</v>
      </c>
      <c r="L65" s="46">
        <f t="shared" si="15"/>
        <v>176476.46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169895.39</v>
      </c>
      <c r="L66" s="46">
        <f t="shared" si="15"/>
        <v>169895.39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237555.87</v>
      </c>
      <c r="J69" s="53">
        <v>0</v>
      </c>
      <c r="K69" s="53">
        <v>0</v>
      </c>
      <c r="L69" s="51">
        <f>SUM(B69:K69)</f>
        <v>237555.87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2021-04-15T18:23:44Z</dcterms:modified>
  <cp:category/>
  <cp:version/>
  <cp:contentType/>
  <cp:contentStatus/>
</cp:coreProperties>
</file>