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<sst xmlns="http://schemas.openxmlformats.org/spreadsheetml/2006/main" count="79" uniqueCount="78">
  <si>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</si>
  <si>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</si>
  <si>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</si>
  <si>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</si>
  <si>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</si>
  <si>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</si>
  <si>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</si>
  <si>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</si>
  <si>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</si>
  <si>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</si>
  <si>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</si>
  <si>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</si>
  <si>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</si>
  <si>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</si>
  <si>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</si>
  <si>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</si>
  <si>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</si>
  <si>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</si>
  <si>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</si>
  <si>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</si>
  <si>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</si>
  <si>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</si>
  <si>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</si>
  <si>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</si>
  <si>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</si>
  <si>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</si>
  <si>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</si>
  <si>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</si>
  <si>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</si>
  <si>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</si>
  <si>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</si>
  <si>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</si>
  <si>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</si>
  <si>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</si>
  <si>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</si>
  <si>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</si>
  <si>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</si>
  <si>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</si>
  <si>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</si>
  <si>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</si>
  <si>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</si>
  <si>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</si>
  <si>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</si>
  <si>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</si>
  <si>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</si>
  <si>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</si>
  <si>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</si>
  <si>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</si>
  <si>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</si>
  <si>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</si>
  <si>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</si>
  <si>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</si>
  <si>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</si>
  <si>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</si>
  <si>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</si>
  <si>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</si>
  <si>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</si>
  <si>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</si>
  <si>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</si>
  <si>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</si>
  <si>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</si>
  <si>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</si>
  <si>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</si>
  <si>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</si>
  <si>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</si>
  <si>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</si>
  <si>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</si>
  <si>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</si>
  <si>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</si>
  <si>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</si>
  <si>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</si>
  <si>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</si>
  <si>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</si>
  <si>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</si>
  <si>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</si>
  <si>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</si>
  <si>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08/04/21 - VENCIMENTO 15/04/21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</si>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</sst>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47949</v>
      </c>
      <c r="C7" s="10">
        <f>C8+C11</f>
        <v>64923</v>
      </c>
      <c r="D7" s="10">
        <f aca="true" t="shared" si="0" ref="D7:K7">D8+D11</f>
        <v>180165</v>
      </c>
      <c r="E7" s="10">
        <f t="shared" si="0"/>
        <v>161457</v>
      </c>
      <c r="F7" s="10">
        <f t="shared" si="0"/>
        <v>174115</v>
      </c>
      <c r="G7" s="10">
        <f t="shared" si="0"/>
        <v>84986</v>
      </c>
      <c r="H7" s="10">
        <f t="shared" si="0"/>
        <v>42847</v>
      </c>
      <c r="I7" s="10">
        <f t="shared" si="0"/>
        <v>79895</v>
      </c>
      <c r="J7" s="10">
        <f t="shared" si="0"/>
        <v>60529</v>
      </c>
      <c r="K7" s="10">
        <f t="shared" si="0"/>
        <v>130443</v>
      </c>
      <c r="L7" s="10">
        <f>SUM(B7:K7)</f>
        <v>1027309</v>
      </c>
      <c r="M7" s="11"/>
    </row>
    <row r="8" spans="1:13" ht="17.25" customHeight="1">
      <c r="A8" s="12" t="s">
        <v>18</v>
      </c>
      <c r="B8" s="13">
        <f>B9+B10</f>
        <v>3153</v>
      </c>
      <c r="C8" s="13">
        <f aca="true" t="shared" si="1" ref="C8:K8">C9+C10</f>
        <v>4236</v>
      </c>
      <c r="D8" s="13">
        <f t="shared" si="1"/>
        <v>11893</v>
      </c>
      <c r="E8" s="13">
        <f t="shared" si="1"/>
        <v>9542</v>
      </c>
      <c r="F8" s="13">
        <f t="shared" si="1"/>
        <v>9930</v>
      </c>
      <c r="G8" s="13">
        <f t="shared" si="1"/>
        <v>5755</v>
      </c>
      <c r="H8" s="13">
        <f t="shared" si="1"/>
        <v>2625</v>
      </c>
      <c r="I8" s="13">
        <f t="shared" si="1"/>
        <v>3688</v>
      </c>
      <c r="J8" s="13">
        <f t="shared" si="1"/>
        <v>3225</v>
      </c>
      <c r="K8" s="13">
        <f t="shared" si="1"/>
        <v>7515</v>
      </c>
      <c r="L8" s="13">
        <f>SUM(B8:K8)</f>
        <v>61562</v>
      </c>
      <c r="M8"/>
    </row>
    <row r="9" spans="1:13" ht="17.25" customHeight="1">
      <c r="A9" s="14" t="s">
        <v>19</v>
      </c>
      <c r="B9" s="15">
        <v>3151</v>
      </c>
      <c r="C9" s="15">
        <v>4236</v>
      </c>
      <c r="D9" s="15">
        <v>11893</v>
      </c>
      <c r="E9" s="15">
        <v>9542</v>
      </c>
      <c r="F9" s="15">
        <v>9930</v>
      </c>
      <c r="G9" s="15">
        <v>5755</v>
      </c>
      <c r="H9" s="15">
        <v>2623</v>
      </c>
      <c r="I9" s="15">
        <v>3688</v>
      </c>
      <c r="J9" s="15">
        <v>3225</v>
      </c>
      <c r="K9" s="15">
        <v>7515</v>
      </c>
      <c r="L9" s="13">
        <f>SUM(B9:K9)</f>
        <v>61558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44796</v>
      </c>
      <c r="C11" s="15">
        <v>60687</v>
      </c>
      <c r="D11" s="15">
        <v>168272</v>
      </c>
      <c r="E11" s="15">
        <v>151915</v>
      </c>
      <c r="F11" s="15">
        <v>164185</v>
      </c>
      <c r="G11" s="15">
        <v>79231</v>
      </c>
      <c r="H11" s="15">
        <v>40222</v>
      </c>
      <c r="I11" s="15">
        <v>76207</v>
      </c>
      <c r="J11" s="15">
        <v>57304</v>
      </c>
      <c r="K11" s="15">
        <v>122928</v>
      </c>
      <c r="L11" s="13">
        <f>SUM(B11:K11)</f>
        <v>965747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1.740683671728604</v>
      </c>
      <c r="C15" s="22">
        <v>1.911855516888637</v>
      </c>
      <c r="D15" s="22">
        <v>1.905088283459712</v>
      </c>
      <c r="E15" s="22">
        <v>1.68174497733255</v>
      </c>
      <c r="F15" s="22">
        <v>1.905189711040981</v>
      </c>
      <c r="G15" s="22">
        <v>1.970369537295122</v>
      </c>
      <c r="H15" s="22">
        <v>1.971103427902994</v>
      </c>
      <c r="I15" s="22">
        <v>1.756348427222378</v>
      </c>
      <c r="J15" s="22">
        <v>2.342733779239479</v>
      </c>
      <c r="K15" s="22">
        <v>1.685544688700407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488041.34</v>
      </c>
      <c r="C17" s="25">
        <f aca="true" t="shared" si="2" ref="C17:K17">C18+C19+C20+C21+C22+C23+C24</f>
        <v>386458.99</v>
      </c>
      <c r="D17" s="25">
        <f t="shared" si="2"/>
        <v>1279793.66</v>
      </c>
      <c r="E17" s="25">
        <f t="shared" si="2"/>
        <v>1017328.7600000001</v>
      </c>
      <c r="F17" s="25">
        <f t="shared" si="2"/>
        <v>1110572.83</v>
      </c>
      <c r="G17" s="25">
        <f t="shared" si="2"/>
        <v>620089.7199999999</v>
      </c>
      <c r="H17" s="25">
        <f t="shared" si="2"/>
        <v>344064.24</v>
      </c>
      <c r="I17" s="25">
        <f t="shared" si="2"/>
        <v>466614.66</v>
      </c>
      <c r="J17" s="25">
        <f t="shared" si="2"/>
        <v>513194.76999999996</v>
      </c>
      <c r="K17" s="25">
        <f t="shared" si="2"/>
        <v>650371.7999999999</v>
      </c>
      <c r="L17" s="25">
        <f>L18+L19+L20+L21+L22+L23+L24</f>
        <v>6876530.77</v>
      </c>
      <c r="M17"/>
    </row>
    <row r="18" spans="1:13" ht="17.25" customHeight="1">
      <c r="A18" s="26" t="s">
        <v>24</v>
      </c>
      <c r="B18" s="33">
        <f aca="true" t="shared" si="3" ref="B18:K18">ROUND(B13*B7,2)</f>
        <v>278492.59</v>
      </c>
      <c r="C18" s="33">
        <f t="shared" si="3"/>
        <v>198748.78</v>
      </c>
      <c r="D18" s="33">
        <f t="shared" si="3"/>
        <v>656845.56</v>
      </c>
      <c r="E18" s="33">
        <f t="shared" si="3"/>
        <v>595291.96</v>
      </c>
      <c r="F18" s="33">
        <f t="shared" si="3"/>
        <v>568276.54</v>
      </c>
      <c r="G18" s="33">
        <f t="shared" si="3"/>
        <v>304802.29</v>
      </c>
      <c r="H18" s="33">
        <f t="shared" si="3"/>
        <v>169314.21</v>
      </c>
      <c r="I18" s="33">
        <f t="shared" si="3"/>
        <v>262223.38</v>
      </c>
      <c r="J18" s="33">
        <f t="shared" si="3"/>
        <v>213903.43</v>
      </c>
      <c r="K18" s="33">
        <f t="shared" si="3"/>
        <v>376367.19</v>
      </c>
      <c r="L18" s="33">
        <f aca="true" t="shared" si="4" ref="L18:L24">SUM(B18:K18)</f>
        <v>3624265.93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206274.91</v>
      </c>
      <c r="C19" s="33">
        <f t="shared" si="5"/>
        <v>181230.17</v>
      </c>
      <c r="D19" s="33">
        <f t="shared" si="5"/>
        <v>594503.22</v>
      </c>
      <c r="E19" s="33">
        <f t="shared" si="5"/>
        <v>405837.3</v>
      </c>
      <c r="F19" s="33">
        <f t="shared" si="5"/>
        <v>514398.08</v>
      </c>
      <c r="G19" s="33">
        <f t="shared" si="5"/>
        <v>295770.86</v>
      </c>
      <c r="H19" s="33">
        <f t="shared" si="5"/>
        <v>164421.61</v>
      </c>
      <c r="I19" s="33">
        <f t="shared" si="5"/>
        <v>198332.24</v>
      </c>
      <c r="J19" s="33">
        <f t="shared" si="5"/>
        <v>287215.36</v>
      </c>
      <c r="K19" s="33">
        <f t="shared" si="5"/>
        <v>258016.53</v>
      </c>
      <c r="L19" s="33">
        <f t="shared" si="4"/>
        <v>3106000.2799999993</v>
      </c>
      <c r="M19"/>
    </row>
    <row r="20" spans="1:13" ht="17.25" customHeight="1">
      <c r="A20" s="27" t="s">
        <v>26</v>
      </c>
      <c r="B20" s="33">
        <v>1887.9</v>
      </c>
      <c r="C20" s="33">
        <v>5094.1</v>
      </c>
      <c r="D20" s="33">
        <v>25673</v>
      </c>
      <c r="E20" s="33">
        <v>19702.8</v>
      </c>
      <c r="F20" s="33">
        <v>26512.27</v>
      </c>
      <c r="G20" s="33">
        <v>19516.57</v>
      </c>
      <c r="H20" s="33">
        <v>10698.45</v>
      </c>
      <c r="I20" s="33">
        <v>4673.1</v>
      </c>
      <c r="J20" s="33">
        <v>9304.1</v>
      </c>
      <c r="K20" s="33">
        <v>13216.2</v>
      </c>
      <c r="L20" s="33">
        <f t="shared" si="4"/>
        <v>136278.49000000002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-1801.85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-1801.85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-34526.31</v>
      </c>
      <c r="C27" s="33">
        <f t="shared" si="6"/>
        <v>-18638.4</v>
      </c>
      <c r="D27" s="33">
        <f t="shared" si="6"/>
        <v>-52329.2</v>
      </c>
      <c r="E27" s="33">
        <f t="shared" si="6"/>
        <v>-46697.37</v>
      </c>
      <c r="F27" s="33">
        <f t="shared" si="6"/>
        <v>-43692</v>
      </c>
      <c r="G27" s="33">
        <f t="shared" si="6"/>
        <v>-25322</v>
      </c>
      <c r="H27" s="33">
        <f t="shared" si="6"/>
        <v>-19640.43</v>
      </c>
      <c r="I27" s="33">
        <f t="shared" si="6"/>
        <v>-24096.82</v>
      </c>
      <c r="J27" s="33">
        <f t="shared" si="6"/>
        <v>-14190</v>
      </c>
      <c r="K27" s="33">
        <f t="shared" si="6"/>
        <v>-33066</v>
      </c>
      <c r="L27" s="33">
        <f aca="true" t="shared" si="7" ref="L27:L33">SUM(B27:K27)</f>
        <v>-312198.52999999997</v>
      </c>
      <c r="M27"/>
    </row>
    <row r="28" spans="1:13" ht="18.75" customHeight="1">
      <c r="A28" s="27" t="s">
        <v>30</v>
      </c>
      <c r="B28" s="33">
        <f>B29+B30+B31+B32</f>
        <v>-13864.4</v>
      </c>
      <c r="C28" s="33">
        <f aca="true" t="shared" si="8" ref="C28:K28">C29+C30+C31+C32</f>
        <v>-18638.4</v>
      </c>
      <c r="D28" s="33">
        <f t="shared" si="8"/>
        <v>-52329.2</v>
      </c>
      <c r="E28" s="33">
        <f t="shared" si="8"/>
        <v>-41984.8</v>
      </c>
      <c r="F28" s="33">
        <f t="shared" si="8"/>
        <v>-43692</v>
      </c>
      <c r="G28" s="33">
        <f t="shared" si="8"/>
        <v>-25322</v>
      </c>
      <c r="H28" s="33">
        <f t="shared" si="8"/>
        <v>-11541.2</v>
      </c>
      <c r="I28" s="33">
        <f t="shared" si="8"/>
        <v>-24096.82</v>
      </c>
      <c r="J28" s="33">
        <f t="shared" si="8"/>
        <v>-14190</v>
      </c>
      <c r="K28" s="33">
        <f t="shared" si="8"/>
        <v>-33066</v>
      </c>
      <c r="L28" s="33">
        <f t="shared" si="7"/>
        <v>-278724.82</v>
      </c>
      <c r="M28"/>
    </row>
    <row r="29" spans="1:13" s="36" customFormat="1" ht="18.75" customHeight="1">
      <c r="A29" s="34" t="s">
        <v>58</v>
      </c>
      <c r="B29" s="33">
        <f>-ROUND((B9)*$E$3,2)</f>
        <v>-13864.4</v>
      </c>
      <c r="C29" s="33">
        <f aca="true" t="shared" si="9" ref="C29:K29">-ROUND((C9)*$E$3,2)</f>
        <v>-18638.4</v>
      </c>
      <c r="D29" s="33">
        <f t="shared" si="9"/>
        <v>-52329.2</v>
      </c>
      <c r="E29" s="33">
        <f t="shared" si="9"/>
        <v>-41984.8</v>
      </c>
      <c r="F29" s="33">
        <f t="shared" si="9"/>
        <v>-43692</v>
      </c>
      <c r="G29" s="33">
        <f t="shared" si="9"/>
        <v>-25322</v>
      </c>
      <c r="H29" s="33">
        <f t="shared" si="9"/>
        <v>-11541.2</v>
      </c>
      <c r="I29" s="33">
        <f t="shared" si="9"/>
        <v>-16227.2</v>
      </c>
      <c r="J29" s="33">
        <f t="shared" si="9"/>
        <v>-14190</v>
      </c>
      <c r="K29" s="33">
        <f t="shared" si="9"/>
        <v>-33066</v>
      </c>
      <c r="L29" s="33">
        <f t="shared" si="7"/>
        <v>-270855.2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-90.1</v>
      </c>
      <c r="J31" s="17">
        <v>0</v>
      </c>
      <c r="K31" s="17">
        <v>0</v>
      </c>
      <c r="L31" s="33">
        <f t="shared" si="7"/>
        <v>-90.1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-7779.52</v>
      </c>
      <c r="J32" s="17">
        <v>0</v>
      </c>
      <c r="K32" s="17">
        <v>0</v>
      </c>
      <c r="L32" s="33">
        <f t="shared" si="7"/>
        <v>-7779.52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453515.03</v>
      </c>
      <c r="C48" s="41">
        <f aca="true" t="shared" si="12" ref="C48:K48">IF(C17+C27+C40+C49&lt;0,0,C17+C27+C49)</f>
        <v>367820.58999999997</v>
      </c>
      <c r="D48" s="41">
        <f t="shared" si="12"/>
        <v>1227464.46</v>
      </c>
      <c r="E48" s="41">
        <f t="shared" si="12"/>
        <v>970631.3900000001</v>
      </c>
      <c r="F48" s="41">
        <f t="shared" si="12"/>
        <v>1066880.83</v>
      </c>
      <c r="G48" s="41">
        <f t="shared" si="12"/>
        <v>594767.7199999999</v>
      </c>
      <c r="H48" s="41">
        <f t="shared" si="12"/>
        <v>324423.81</v>
      </c>
      <c r="I48" s="41">
        <f t="shared" si="12"/>
        <v>442517.83999999997</v>
      </c>
      <c r="J48" s="41">
        <f t="shared" si="12"/>
        <v>499004.76999999996</v>
      </c>
      <c r="K48" s="41">
        <f t="shared" si="12"/>
        <v>617305.7999999999</v>
      </c>
      <c r="L48" s="42">
        <f>SUM(B48:K48)</f>
        <v>6564332.239999999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453515.03</v>
      </c>
      <c r="C54" s="41">
        <f aca="true" t="shared" si="14" ref="C54:J54">SUM(C55:C66)</f>
        <v>367820.59</v>
      </c>
      <c r="D54" s="41">
        <f t="shared" si="14"/>
        <v>1227464.45</v>
      </c>
      <c r="E54" s="41">
        <f t="shared" si="14"/>
        <v>970631.4</v>
      </c>
      <c r="F54" s="41">
        <f t="shared" si="14"/>
        <v>1066880.82</v>
      </c>
      <c r="G54" s="41">
        <f t="shared" si="14"/>
        <v>594767.72</v>
      </c>
      <c r="H54" s="41">
        <f t="shared" si="14"/>
        <v>324423.8</v>
      </c>
      <c r="I54" s="41">
        <f>SUM(I55:I69)</f>
        <v>442517.84</v>
      </c>
      <c r="J54" s="41">
        <f t="shared" si="14"/>
        <v>499004.76999999996</v>
      </c>
      <c r="K54" s="41">
        <f>SUM(K55:K68)</f>
        <v>617305.79</v>
      </c>
      <c r="L54" s="46">
        <f>SUM(B54:K54)</f>
        <v>6564332.209999999</v>
      </c>
      <c r="M54" s="40"/>
    </row>
    <row r="55" spans="1:13" ht="18.75" customHeight="1">
      <c r="A55" s="47" t="s">
        <v>51</v>
      </c>
      <c r="B55" s="48">
        <v>453515.03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453515.03</v>
      </c>
      <c r="M55" s="40"/>
    </row>
    <row r="56" spans="1:12" ht="18.75" customHeight="1">
      <c r="A56" s="47" t="s">
        <v>61</v>
      </c>
      <c r="B56" s="17">
        <v>0</v>
      </c>
      <c r="C56" s="48">
        <v>321622.32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321622.32</v>
      </c>
    </row>
    <row r="57" spans="1:12" ht="18.75" customHeight="1">
      <c r="A57" s="47" t="s">
        <v>62</v>
      </c>
      <c r="B57" s="17">
        <v>0</v>
      </c>
      <c r="C57" s="48">
        <v>46198.27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46198.27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1227464.45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1227464.45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970631.4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970631.4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1066880.82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1066880.82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594767.72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594767.72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324423.8</v>
      </c>
      <c r="I62" s="17">
        <v>0</v>
      </c>
      <c r="J62" s="17">
        <v>0</v>
      </c>
      <c r="K62" s="17">
        <v>0</v>
      </c>
      <c r="L62" s="46">
        <f t="shared" si="15"/>
        <v>324423.8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499004.76999999996</v>
      </c>
      <c r="K64" s="17">
        <v>0</v>
      </c>
      <c r="L64" s="46">
        <f t="shared" si="15"/>
        <v>499004.76999999996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347851.81</v>
      </c>
      <c r="L65" s="46">
        <f t="shared" si="15"/>
        <v>347851.81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269453.98</v>
      </c>
      <c r="L66" s="46">
        <f t="shared" si="15"/>
        <v>269453.98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442517.84</v>
      </c>
      <c r="J69" s="53">
        <v>0</v>
      </c>
      <c r="K69" s="53">
        <v>0</v>
      </c>
      <c r="L69" s="51">
        <f>SUM(B69:K69)</f>
        <v>442517.84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2021-04-14T19:15:25Z</dcterms:modified>
  <cp:category/>
  <cp:version/>
  <cp:contentType/>
  <cp:contentStatus/>
</cp:coreProperties>
</file>