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<sst xmlns="http://schemas.openxmlformats.org/spreadsheetml/2006/main" count="79" uniqueCount="78">
  <si>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</si>
  <si>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</si>
  <si>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</si>
  <si>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</si>
  <si>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</si>
  <si>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</si>
  <si>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</si>
  <si>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</si>
  <si>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</si>
  <si>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</si>
  <si>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</si>
  <si>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</si>
  <si>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</si>
  <si>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</si>
  <si>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</si>
  <si>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</si>
  <si>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</si>
  <si>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</si>
  <si>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</si>
  <si>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</si>
  <si>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</si>
  <si>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</si>
  <si>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</si>
  <si>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</si>
  <si>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</si>
  <si>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</si>
  <si>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</si>
  <si>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</si>
  <si>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</si>
  <si>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</si>
  <si>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</si>
  <si>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</si>
  <si>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</si>
  <si>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</si>
  <si>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</si>
  <si>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</si>
  <si>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</si>
  <si>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</si>
  <si>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</si>
  <si>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</si>
  <si>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</si>
  <si>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</si>
  <si>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</si>
  <si>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</si>
  <si>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</si>
  <si>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</si>
  <si>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</si>
  <si>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</si>
  <si>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</si>
  <si>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</si>
  <si>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</si>
  <si>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</si>
  <si>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</si>
  <si>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</si>
  <si>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</si>
  <si>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</si>
  <si>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</si>
  <si>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</si>
  <si>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</si>
  <si>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</si>
  <si>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</si>
  <si>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</si>
  <si>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</si>
  <si>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</si>
  <si>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</si>
  <si>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</si>
  <si>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</si>
  <si>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</si>
  <si>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</si>
  <si>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</si>
  <si>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</si>
  <si>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</si>
  <si>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</si>
  <si>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</si>
  <si>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</si>
  <si>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</si>
  <si>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07/04/21 - VENCIMENTO 14/04/21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</si>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</sst>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47888</v>
      </c>
      <c r="C7" s="10">
        <f>C8+C11</f>
        <v>64000</v>
      </c>
      <c r="D7" s="10">
        <f aca="true" t="shared" si="0" ref="D7:K7">D8+D11</f>
        <v>177949</v>
      </c>
      <c r="E7" s="10">
        <f t="shared" si="0"/>
        <v>159383</v>
      </c>
      <c r="F7" s="10">
        <f t="shared" si="0"/>
        <v>171612</v>
      </c>
      <c r="G7" s="10">
        <f t="shared" si="0"/>
        <v>82564</v>
      </c>
      <c r="H7" s="10">
        <f t="shared" si="0"/>
        <v>41805</v>
      </c>
      <c r="I7" s="10">
        <f t="shared" si="0"/>
        <v>79828</v>
      </c>
      <c r="J7" s="10">
        <f t="shared" si="0"/>
        <v>59107</v>
      </c>
      <c r="K7" s="10">
        <f t="shared" si="0"/>
        <v>129396</v>
      </c>
      <c r="L7" s="10">
        <f>SUM(B7:K7)</f>
        <v>1013532</v>
      </c>
      <c r="M7" s="11"/>
    </row>
    <row r="8" spans="1:13" ht="17.25" customHeight="1">
      <c r="A8" s="12" t="s">
        <v>18</v>
      </c>
      <c r="B8" s="13">
        <f>B9+B10</f>
        <v>2981</v>
      </c>
      <c r="C8" s="13">
        <f aca="true" t="shared" si="1" ref="C8:K8">C9+C10</f>
        <v>4198</v>
      </c>
      <c r="D8" s="13">
        <f t="shared" si="1"/>
        <v>11315</v>
      </c>
      <c r="E8" s="13">
        <f t="shared" si="1"/>
        <v>9420</v>
      </c>
      <c r="F8" s="13">
        <f t="shared" si="1"/>
        <v>9588</v>
      </c>
      <c r="G8" s="13">
        <f t="shared" si="1"/>
        <v>5618</v>
      </c>
      <c r="H8" s="13">
        <f t="shared" si="1"/>
        <v>2533</v>
      </c>
      <c r="I8" s="13">
        <f t="shared" si="1"/>
        <v>3578</v>
      </c>
      <c r="J8" s="13">
        <f t="shared" si="1"/>
        <v>3101</v>
      </c>
      <c r="K8" s="13">
        <f t="shared" si="1"/>
        <v>7252</v>
      </c>
      <c r="L8" s="13">
        <f>SUM(B8:K8)</f>
        <v>59584</v>
      </c>
      <c r="M8"/>
    </row>
    <row r="9" spans="1:13" ht="17.25" customHeight="1">
      <c r="A9" s="14" t="s">
        <v>19</v>
      </c>
      <c r="B9" s="15">
        <v>2981</v>
      </c>
      <c r="C9" s="15">
        <v>4198</v>
      </c>
      <c r="D9" s="15">
        <v>11315</v>
      </c>
      <c r="E9" s="15">
        <v>9420</v>
      </c>
      <c r="F9" s="15">
        <v>9588</v>
      </c>
      <c r="G9" s="15">
        <v>5618</v>
      </c>
      <c r="H9" s="15">
        <v>2530</v>
      </c>
      <c r="I9" s="15">
        <v>3578</v>
      </c>
      <c r="J9" s="15">
        <v>3101</v>
      </c>
      <c r="K9" s="15">
        <v>7252</v>
      </c>
      <c r="L9" s="13">
        <f>SUM(B9:K9)</f>
        <v>59581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44907</v>
      </c>
      <c r="C11" s="15">
        <v>59802</v>
      </c>
      <c r="D11" s="15">
        <v>166634</v>
      </c>
      <c r="E11" s="15">
        <v>149963</v>
      </c>
      <c r="F11" s="15">
        <v>162024</v>
      </c>
      <c r="G11" s="15">
        <v>76946</v>
      </c>
      <c r="H11" s="15">
        <v>39272</v>
      </c>
      <c r="I11" s="15">
        <v>76250</v>
      </c>
      <c r="J11" s="15">
        <v>56006</v>
      </c>
      <c r="K11" s="15">
        <v>122144</v>
      </c>
      <c r="L11" s="13">
        <f>SUM(B11:K11)</f>
        <v>953948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1.74212779539072</v>
      </c>
      <c r="C15" s="22">
        <v>1.924688489717829</v>
      </c>
      <c r="D15" s="22">
        <v>1.925525689995009</v>
      </c>
      <c r="E15" s="22">
        <v>1.707758621902278</v>
      </c>
      <c r="F15" s="22">
        <v>1.926125271415471</v>
      </c>
      <c r="G15" s="22">
        <v>2.021480805722612</v>
      </c>
      <c r="H15" s="22">
        <v>1.99935314431033</v>
      </c>
      <c r="I15" s="22">
        <v>1.765563427484464</v>
      </c>
      <c r="J15" s="22">
        <v>2.403199025988317</v>
      </c>
      <c r="K15" s="22">
        <v>1.685676289725009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488016.58999999997</v>
      </c>
      <c r="C17" s="25">
        <f aca="true" t="shared" si="2" ref="C17:K17">C18+C19+C20+C21+C22+C23+C24</f>
        <v>383486.97000000003</v>
      </c>
      <c r="D17" s="25">
        <f t="shared" si="2"/>
        <v>1277185.92</v>
      </c>
      <c r="E17" s="25">
        <f t="shared" si="2"/>
        <v>1020139.4600000001</v>
      </c>
      <c r="F17" s="25">
        <f t="shared" si="2"/>
        <v>1106577.17</v>
      </c>
      <c r="G17" s="25">
        <f t="shared" si="2"/>
        <v>617820.4199999999</v>
      </c>
      <c r="H17" s="25">
        <f t="shared" si="2"/>
        <v>340517.8900000001</v>
      </c>
      <c r="I17" s="25">
        <f t="shared" si="2"/>
        <v>468642.8</v>
      </c>
      <c r="J17" s="25">
        <f t="shared" si="2"/>
        <v>514009.83999999997</v>
      </c>
      <c r="K17" s="25">
        <f t="shared" si="2"/>
        <v>645180.85</v>
      </c>
      <c r="L17" s="25">
        <f>L18+L19+L20+L21+L22+L23+L24</f>
        <v>6861577.91</v>
      </c>
      <c r="M17"/>
    </row>
    <row r="18" spans="1:13" ht="17.25" customHeight="1">
      <c r="A18" s="26" t="s">
        <v>24</v>
      </c>
      <c r="B18" s="33">
        <f aca="true" t="shared" si="3" ref="B18:K18">ROUND(B13*B7,2)</f>
        <v>278138.29</v>
      </c>
      <c r="C18" s="33">
        <f t="shared" si="3"/>
        <v>195923.2</v>
      </c>
      <c r="D18" s="33">
        <f t="shared" si="3"/>
        <v>648766.46</v>
      </c>
      <c r="E18" s="33">
        <f t="shared" si="3"/>
        <v>587645.12</v>
      </c>
      <c r="F18" s="33">
        <f t="shared" si="3"/>
        <v>560107.25</v>
      </c>
      <c r="G18" s="33">
        <f t="shared" si="3"/>
        <v>296115.79</v>
      </c>
      <c r="H18" s="33">
        <f t="shared" si="3"/>
        <v>165196.64</v>
      </c>
      <c r="I18" s="33">
        <f t="shared" si="3"/>
        <v>262003.48</v>
      </c>
      <c r="J18" s="33">
        <f t="shared" si="3"/>
        <v>208878.23</v>
      </c>
      <c r="K18" s="33">
        <f t="shared" si="3"/>
        <v>373346.28</v>
      </c>
      <c r="L18" s="33">
        <f aca="true" t="shared" si="4" ref="L18:L24">SUM(B18:K18)</f>
        <v>3576120.74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206414.16</v>
      </c>
      <c r="C19" s="33">
        <f t="shared" si="5"/>
        <v>181167.93</v>
      </c>
      <c r="D19" s="33">
        <f t="shared" si="5"/>
        <v>600450.03</v>
      </c>
      <c r="E19" s="33">
        <f t="shared" si="5"/>
        <v>415910.9</v>
      </c>
      <c r="F19" s="33">
        <f t="shared" si="5"/>
        <v>518729.48</v>
      </c>
      <c r="G19" s="33">
        <f t="shared" si="5"/>
        <v>302476.6</v>
      </c>
      <c r="H19" s="33">
        <f t="shared" si="5"/>
        <v>165089.78</v>
      </c>
      <c r="I19" s="33">
        <f t="shared" si="5"/>
        <v>200580.28</v>
      </c>
      <c r="J19" s="33">
        <f t="shared" si="5"/>
        <v>293097.73</v>
      </c>
      <c r="K19" s="33">
        <f t="shared" si="5"/>
        <v>255994.69</v>
      </c>
      <c r="L19" s="33">
        <f t="shared" si="4"/>
        <v>3139911.5799999996</v>
      </c>
      <c r="M19"/>
    </row>
    <row r="20" spans="1:13" ht="17.25" customHeight="1">
      <c r="A20" s="27" t="s">
        <v>26</v>
      </c>
      <c r="B20" s="33">
        <v>2078.2</v>
      </c>
      <c r="C20" s="33">
        <v>5009.9</v>
      </c>
      <c r="D20" s="33">
        <v>25197.55</v>
      </c>
      <c r="E20" s="33">
        <v>19366</v>
      </c>
      <c r="F20" s="33">
        <v>26354.5</v>
      </c>
      <c r="G20" s="33">
        <v>19228.03</v>
      </c>
      <c r="H20" s="33">
        <v>10601.5</v>
      </c>
      <c r="I20" s="33">
        <v>4673.1</v>
      </c>
      <c r="J20" s="33">
        <v>9262</v>
      </c>
      <c r="K20" s="33">
        <v>13068</v>
      </c>
      <c r="L20" s="33">
        <f t="shared" si="4"/>
        <v>134838.78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-1081.11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-1081.11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-33778.31</v>
      </c>
      <c r="C27" s="33">
        <f t="shared" si="6"/>
        <v>-18471.2</v>
      </c>
      <c r="D27" s="33">
        <f t="shared" si="6"/>
        <v>-49786</v>
      </c>
      <c r="E27" s="33">
        <f t="shared" si="6"/>
        <v>-46160.57</v>
      </c>
      <c r="F27" s="33">
        <f t="shared" si="6"/>
        <v>-42187.2</v>
      </c>
      <c r="G27" s="33">
        <f t="shared" si="6"/>
        <v>-24719.2</v>
      </c>
      <c r="H27" s="33">
        <f t="shared" si="6"/>
        <v>-19231.23</v>
      </c>
      <c r="I27" s="33">
        <f t="shared" si="6"/>
        <v>-25614.010000000002</v>
      </c>
      <c r="J27" s="33">
        <f t="shared" si="6"/>
        <v>-13644.4</v>
      </c>
      <c r="K27" s="33">
        <f t="shared" si="6"/>
        <v>-31908.8</v>
      </c>
      <c r="L27" s="33">
        <f aca="true" t="shared" si="7" ref="L27:L33">SUM(B27:K27)</f>
        <v>-305500.92</v>
      </c>
      <c r="M27"/>
    </row>
    <row r="28" spans="1:13" ht="18.75" customHeight="1">
      <c r="A28" s="27" t="s">
        <v>30</v>
      </c>
      <c r="B28" s="33">
        <f>B29+B30+B31+B32</f>
        <v>-13116.4</v>
      </c>
      <c r="C28" s="33">
        <f aca="true" t="shared" si="8" ref="C28:K28">C29+C30+C31+C32</f>
        <v>-18471.2</v>
      </c>
      <c r="D28" s="33">
        <f t="shared" si="8"/>
        <v>-49786</v>
      </c>
      <c r="E28" s="33">
        <f t="shared" si="8"/>
        <v>-41448</v>
      </c>
      <c r="F28" s="33">
        <f t="shared" si="8"/>
        <v>-42187.2</v>
      </c>
      <c r="G28" s="33">
        <f t="shared" si="8"/>
        <v>-24719.2</v>
      </c>
      <c r="H28" s="33">
        <f t="shared" si="8"/>
        <v>-11132</v>
      </c>
      <c r="I28" s="33">
        <f t="shared" si="8"/>
        <v>-25614.010000000002</v>
      </c>
      <c r="J28" s="33">
        <f t="shared" si="8"/>
        <v>-13644.4</v>
      </c>
      <c r="K28" s="33">
        <f t="shared" si="8"/>
        <v>-31908.8</v>
      </c>
      <c r="L28" s="33">
        <f t="shared" si="7"/>
        <v>-272027.21</v>
      </c>
      <c r="M28"/>
    </row>
    <row r="29" spans="1:13" s="36" customFormat="1" ht="18.75" customHeight="1">
      <c r="A29" s="34" t="s">
        <v>58</v>
      </c>
      <c r="B29" s="33">
        <f>-ROUND((B9)*$E$3,2)</f>
        <v>-13116.4</v>
      </c>
      <c r="C29" s="33">
        <f aca="true" t="shared" si="9" ref="C29:K29">-ROUND((C9)*$E$3,2)</f>
        <v>-18471.2</v>
      </c>
      <c r="D29" s="33">
        <f t="shared" si="9"/>
        <v>-49786</v>
      </c>
      <c r="E29" s="33">
        <f t="shared" si="9"/>
        <v>-41448</v>
      </c>
      <c r="F29" s="33">
        <f t="shared" si="9"/>
        <v>-42187.2</v>
      </c>
      <c r="G29" s="33">
        <f t="shared" si="9"/>
        <v>-24719.2</v>
      </c>
      <c r="H29" s="33">
        <f t="shared" si="9"/>
        <v>-11132</v>
      </c>
      <c r="I29" s="33">
        <f t="shared" si="9"/>
        <v>-15743.2</v>
      </c>
      <c r="J29" s="33">
        <f t="shared" si="9"/>
        <v>-13644.4</v>
      </c>
      <c r="K29" s="33">
        <f t="shared" si="9"/>
        <v>-31908.8</v>
      </c>
      <c r="L29" s="33">
        <f t="shared" si="7"/>
        <v>-262156.4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-50.68</v>
      </c>
      <c r="J31" s="17">
        <v>0</v>
      </c>
      <c r="K31" s="17">
        <v>0</v>
      </c>
      <c r="L31" s="33">
        <f t="shared" si="7"/>
        <v>-50.68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-9820.13</v>
      </c>
      <c r="J32" s="17">
        <v>0</v>
      </c>
      <c r="K32" s="17">
        <v>0</v>
      </c>
      <c r="L32" s="33">
        <f t="shared" si="7"/>
        <v>-9820.13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454238.27999999997</v>
      </c>
      <c r="C48" s="41">
        <f aca="true" t="shared" si="12" ref="C48:K48">IF(C17+C27+C40+C49&lt;0,0,C17+C27+C49)</f>
        <v>365015.77</v>
      </c>
      <c r="D48" s="41">
        <f t="shared" si="12"/>
        <v>1227399.92</v>
      </c>
      <c r="E48" s="41">
        <f t="shared" si="12"/>
        <v>973978.8900000001</v>
      </c>
      <c r="F48" s="41">
        <f t="shared" si="12"/>
        <v>1064389.97</v>
      </c>
      <c r="G48" s="41">
        <f t="shared" si="12"/>
        <v>593101.22</v>
      </c>
      <c r="H48" s="41">
        <f t="shared" si="12"/>
        <v>321286.6600000001</v>
      </c>
      <c r="I48" s="41">
        <f t="shared" si="12"/>
        <v>443028.79</v>
      </c>
      <c r="J48" s="41">
        <f t="shared" si="12"/>
        <v>500365.43999999994</v>
      </c>
      <c r="K48" s="41">
        <f t="shared" si="12"/>
        <v>613272.0499999999</v>
      </c>
      <c r="L48" s="42">
        <f>SUM(B48:K48)</f>
        <v>6556076.989999999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454238.28</v>
      </c>
      <c r="C54" s="41">
        <f aca="true" t="shared" si="14" ref="C54:J54">SUM(C55:C66)</f>
        <v>365015.76</v>
      </c>
      <c r="D54" s="41">
        <f t="shared" si="14"/>
        <v>1227399.92</v>
      </c>
      <c r="E54" s="41">
        <f t="shared" si="14"/>
        <v>973978.9</v>
      </c>
      <c r="F54" s="41">
        <f t="shared" si="14"/>
        <v>1064389.96</v>
      </c>
      <c r="G54" s="41">
        <f t="shared" si="14"/>
        <v>593101.21</v>
      </c>
      <c r="H54" s="41">
        <f t="shared" si="14"/>
        <v>321286.66</v>
      </c>
      <c r="I54" s="41">
        <f>SUM(I55:I69)</f>
        <v>443028.79</v>
      </c>
      <c r="J54" s="41">
        <f t="shared" si="14"/>
        <v>500365.43999999994</v>
      </c>
      <c r="K54" s="41">
        <f>SUM(K55:K68)</f>
        <v>613272.05</v>
      </c>
      <c r="L54" s="46">
        <f>SUM(B54:K54)</f>
        <v>6556076.97</v>
      </c>
      <c r="M54" s="40"/>
    </row>
    <row r="55" spans="1:13" ht="18.75" customHeight="1">
      <c r="A55" s="47" t="s">
        <v>51</v>
      </c>
      <c r="B55" s="48">
        <v>454238.28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454238.28</v>
      </c>
      <c r="M55" s="40"/>
    </row>
    <row r="56" spans="1:12" ht="18.75" customHeight="1">
      <c r="A56" s="47" t="s">
        <v>61</v>
      </c>
      <c r="B56" s="17">
        <v>0</v>
      </c>
      <c r="C56" s="48">
        <v>319242.78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319242.78</v>
      </c>
    </row>
    <row r="57" spans="1:12" ht="18.75" customHeight="1">
      <c r="A57" s="47" t="s">
        <v>62</v>
      </c>
      <c r="B57" s="17">
        <v>0</v>
      </c>
      <c r="C57" s="48">
        <v>45772.98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45772.98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1227399.92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1227399.92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973978.9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973978.9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1064389.96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1064389.96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593101.21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593101.21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321286.66</v>
      </c>
      <c r="I62" s="17">
        <v>0</v>
      </c>
      <c r="J62" s="17">
        <v>0</v>
      </c>
      <c r="K62" s="17">
        <v>0</v>
      </c>
      <c r="L62" s="46">
        <f t="shared" si="15"/>
        <v>321286.66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500365.43999999994</v>
      </c>
      <c r="K64" s="17">
        <v>0</v>
      </c>
      <c r="L64" s="46">
        <f t="shared" si="15"/>
        <v>500365.43999999994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346314.73</v>
      </c>
      <c r="L65" s="46">
        <f t="shared" si="15"/>
        <v>346314.73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266957.32</v>
      </c>
      <c r="L66" s="46">
        <f t="shared" si="15"/>
        <v>266957.32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443028.79</v>
      </c>
      <c r="J69" s="53">
        <v>0</v>
      </c>
      <c r="K69" s="53">
        <v>0</v>
      </c>
      <c r="L69" s="51">
        <f>SUM(B69:K69)</f>
        <v>443028.79</v>
      </c>
    </row>
    <row r="70" spans="1:12" ht="18" customHeight="1">
      <c r="A70" s="6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2021-04-13T17:44:20Z</dcterms:modified>
  <cp:category/>
  <cp:version/>
  <cp:contentType/>
  <cp:contentStatus/>
</cp:coreProperties>
</file>