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<sst xmlns="http://schemas.openxmlformats.org/spreadsheetml/2006/main" count="79" uniqueCount="78">
  <si>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</si>
  <si>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</si>
  <si>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</si>
  <si>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</si>
  <si>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</si>
  <si>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</si>
  <si>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</si>
  <si>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</si>
  <si>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</si>
  <si>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</si>
  <si>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</si>
  <si>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</si>
  <si>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</si>
  <si>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</si>
  <si>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</si>
  <si>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</si>
  <si>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</si>
  <si>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</si>
  <si>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</si>
  <si>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</si>
  <si>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</si>
  <si>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</si>
  <si>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</si>
  <si>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</si>
  <si>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</si>
  <si>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</si>
  <si>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</si>
  <si>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</si>
  <si>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</si>
  <si>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</si>
  <si>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</si>
  <si>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</si>
  <si>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</si>
  <si>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</si>
  <si>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</si>
  <si>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</si>
  <si>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</si>
  <si>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</si>
  <si>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</si>
  <si>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</si>
  <si>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</si>
  <si>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</si>
  <si>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</si>
  <si>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</si>
  <si>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</si>
  <si>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</si>
  <si>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</si>
  <si>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</si>
  <si>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</si>
  <si>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</si>
  <si>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</si>
  <si>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</si>
  <si>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</si>
  <si>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</si>
  <si>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</si>
  <si>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</si>
  <si>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</si>
  <si>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</si>
  <si>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</si>
  <si>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</si>
  <si>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</si>
  <si>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</si>
  <si>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</si>
  <si>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</si>
  <si>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</si>
  <si>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</si>
  <si>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</si>
  <si>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</si>
  <si>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</si>
  <si>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</si>
  <si>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</si>
  <si>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</si>
  <si>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</si>
  <si>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</si>
  <si>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</si>
  <si>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</si>
  <si>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06/04/21 - VENCIMENTO 13/04/21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</si>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</sst>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45174</v>
      </c>
      <c r="C7" s="10">
        <f>C8+C11</f>
        <v>61010</v>
      </c>
      <c r="D7" s="10">
        <f aca="true" t="shared" si="0" ref="D7:K7">D8+D11</f>
        <v>170662</v>
      </c>
      <c r="E7" s="10">
        <f t="shared" si="0"/>
        <v>152123</v>
      </c>
      <c r="F7" s="10">
        <f t="shared" si="0"/>
        <v>163117</v>
      </c>
      <c r="G7" s="10">
        <f t="shared" si="0"/>
        <v>81338</v>
      </c>
      <c r="H7" s="10">
        <f t="shared" si="0"/>
        <v>40776</v>
      </c>
      <c r="I7" s="10">
        <f t="shared" si="0"/>
        <v>75736</v>
      </c>
      <c r="J7" s="10">
        <f t="shared" si="0"/>
        <v>58390</v>
      </c>
      <c r="K7" s="10">
        <f t="shared" si="0"/>
        <v>125399</v>
      </c>
      <c r="L7" s="10">
        <f>SUM(B7:K7)</f>
        <v>973725</v>
      </c>
      <c r="M7" s="11"/>
    </row>
    <row r="8" spans="1:13" ht="17.25" customHeight="1">
      <c r="A8" s="12" t="s">
        <v>18</v>
      </c>
      <c r="B8" s="13">
        <f>B9+B10</f>
        <v>2778</v>
      </c>
      <c r="C8" s="13">
        <f aca="true" t="shared" si="1" ref="C8:K8">C9+C10</f>
        <v>3940</v>
      </c>
      <c r="D8" s="13">
        <f t="shared" si="1"/>
        <v>10901</v>
      </c>
      <c r="E8" s="13">
        <f t="shared" si="1"/>
        <v>9088</v>
      </c>
      <c r="F8" s="13">
        <f t="shared" si="1"/>
        <v>9182</v>
      </c>
      <c r="G8" s="13">
        <f t="shared" si="1"/>
        <v>5562</v>
      </c>
      <c r="H8" s="13">
        <f t="shared" si="1"/>
        <v>2647</v>
      </c>
      <c r="I8" s="13">
        <f t="shared" si="1"/>
        <v>3345</v>
      </c>
      <c r="J8" s="13">
        <f t="shared" si="1"/>
        <v>3031</v>
      </c>
      <c r="K8" s="13">
        <f t="shared" si="1"/>
        <v>6988</v>
      </c>
      <c r="L8" s="13">
        <f>SUM(B8:K8)</f>
        <v>57462</v>
      </c>
      <c r="M8"/>
    </row>
    <row r="9" spans="1:13" ht="17.25" customHeight="1">
      <c r="A9" s="14" t="s">
        <v>19</v>
      </c>
      <c r="B9" s="15">
        <v>2776</v>
      </c>
      <c r="C9" s="15">
        <v>3940</v>
      </c>
      <c r="D9" s="15">
        <v>10901</v>
      </c>
      <c r="E9" s="15">
        <v>9088</v>
      </c>
      <c r="F9" s="15">
        <v>9182</v>
      </c>
      <c r="G9" s="15">
        <v>5562</v>
      </c>
      <c r="H9" s="15">
        <v>2647</v>
      </c>
      <c r="I9" s="15">
        <v>3345</v>
      </c>
      <c r="J9" s="15">
        <v>3031</v>
      </c>
      <c r="K9" s="15">
        <v>6988</v>
      </c>
      <c r="L9" s="13">
        <f>SUM(B9:K9)</f>
        <v>57460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42396</v>
      </c>
      <c r="C11" s="15">
        <v>57070</v>
      </c>
      <c r="D11" s="15">
        <v>159761</v>
      </c>
      <c r="E11" s="15">
        <v>143035</v>
      </c>
      <c r="F11" s="15">
        <v>153935</v>
      </c>
      <c r="G11" s="15">
        <v>75776</v>
      </c>
      <c r="H11" s="15">
        <v>38129</v>
      </c>
      <c r="I11" s="15">
        <v>72391</v>
      </c>
      <c r="J11" s="15">
        <v>55359</v>
      </c>
      <c r="K11" s="15">
        <v>118411</v>
      </c>
      <c r="L11" s="13">
        <f>SUM(B11:K11)</f>
        <v>916263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1.808276519316159</v>
      </c>
      <c r="C15" s="22">
        <v>2.005631695929522</v>
      </c>
      <c r="D15" s="22">
        <v>1.99703150463068</v>
      </c>
      <c r="E15" s="22">
        <v>1.77110558574666</v>
      </c>
      <c r="F15" s="22">
        <v>2.016149995647115</v>
      </c>
      <c r="G15" s="22">
        <v>2.040970601361743</v>
      </c>
      <c r="H15" s="22">
        <v>2.017638255901393</v>
      </c>
      <c r="I15" s="22">
        <v>1.847994734260665</v>
      </c>
      <c r="J15" s="22">
        <v>2.429094663602528</v>
      </c>
      <c r="K15" s="22">
        <v>1.737248214760129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476720.38</v>
      </c>
      <c r="C17" s="25">
        <f aca="true" t="shared" si="2" ref="C17:K17">C18+C19+C20+C21+C22+C23+C24</f>
        <v>380819.09</v>
      </c>
      <c r="D17" s="25">
        <f t="shared" si="2"/>
        <v>1270487.47</v>
      </c>
      <c r="E17" s="25">
        <f t="shared" si="2"/>
        <v>1009235.9700000001</v>
      </c>
      <c r="F17" s="25">
        <f t="shared" si="2"/>
        <v>1101155.77</v>
      </c>
      <c r="G17" s="25">
        <f t="shared" si="2"/>
        <v>614657.8099999999</v>
      </c>
      <c r="H17" s="25">
        <f t="shared" si="2"/>
        <v>334492.5</v>
      </c>
      <c r="I17" s="25">
        <f t="shared" si="2"/>
        <v>465378.77999999997</v>
      </c>
      <c r="J17" s="25">
        <f t="shared" si="2"/>
        <v>512632.51</v>
      </c>
      <c r="K17" s="25">
        <f t="shared" si="2"/>
        <v>644484.34</v>
      </c>
      <c r="L17" s="25">
        <f>L18+L19+L20+L21+L22+L23+L24</f>
        <v>6810064.619999999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262375.11</v>
      </c>
      <c r="C18" s="33">
        <f t="shared" si="3"/>
        <v>186769.91</v>
      </c>
      <c r="D18" s="33">
        <f t="shared" si="3"/>
        <v>622199.52</v>
      </c>
      <c r="E18" s="33">
        <f t="shared" si="3"/>
        <v>560877.5</v>
      </c>
      <c r="F18" s="33">
        <f t="shared" si="3"/>
        <v>532381.26</v>
      </c>
      <c r="G18" s="33">
        <f t="shared" si="3"/>
        <v>291718.74</v>
      </c>
      <c r="H18" s="33">
        <f t="shared" si="3"/>
        <v>161130.44</v>
      </c>
      <c r="I18" s="33">
        <f t="shared" si="3"/>
        <v>248573.13</v>
      </c>
      <c r="J18" s="33">
        <f t="shared" si="3"/>
        <v>206344.42</v>
      </c>
      <c r="K18" s="33">
        <f t="shared" si="3"/>
        <v>361813.73</v>
      </c>
      <c r="L18" s="33">
        <f aca="true" t="shared" si="4" ref="L18:L24">SUM(B18:K18)</f>
        <v>3434183.76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212071.64</v>
      </c>
      <c r="C19" s="33">
        <f t="shared" si="5"/>
        <v>187821.74</v>
      </c>
      <c r="D19" s="33">
        <f t="shared" si="5"/>
        <v>620352.52</v>
      </c>
      <c r="E19" s="33">
        <f t="shared" si="5"/>
        <v>432495.77</v>
      </c>
      <c r="F19" s="33">
        <f t="shared" si="5"/>
        <v>540979.22</v>
      </c>
      <c r="G19" s="33">
        <f t="shared" si="5"/>
        <v>303670.63</v>
      </c>
      <c r="H19" s="33">
        <f t="shared" si="5"/>
        <v>163972.5</v>
      </c>
      <c r="I19" s="33">
        <f t="shared" si="5"/>
        <v>210788.71</v>
      </c>
      <c r="J19" s="33">
        <f t="shared" si="5"/>
        <v>294885.71</v>
      </c>
      <c r="K19" s="33">
        <f t="shared" si="5"/>
        <v>266746.53</v>
      </c>
      <c r="L19" s="33">
        <f t="shared" si="4"/>
        <v>3233784.9699999997</v>
      </c>
      <c r="M19"/>
    </row>
    <row r="20" spans="1:13" ht="17.25" customHeight="1">
      <c r="A20" s="27" t="s">
        <v>26</v>
      </c>
      <c r="B20" s="33">
        <v>1867.7</v>
      </c>
      <c r="C20" s="33">
        <v>4841.5</v>
      </c>
      <c r="D20" s="33">
        <v>25163.55</v>
      </c>
      <c r="E20" s="33">
        <v>19366</v>
      </c>
      <c r="F20" s="33">
        <v>26409.35</v>
      </c>
      <c r="G20" s="33">
        <v>19268.44</v>
      </c>
      <c r="H20" s="33">
        <v>10428.85</v>
      </c>
      <c r="I20" s="33">
        <v>4631</v>
      </c>
      <c r="J20" s="33">
        <v>8630.5</v>
      </c>
      <c r="K20" s="33">
        <v>13152.2</v>
      </c>
      <c r="L20" s="33">
        <f t="shared" si="4"/>
        <v>133759.09000000003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-4473.33</v>
      </c>
      <c r="F22" s="33">
        <v>0</v>
      </c>
      <c r="G22" s="33">
        <v>0</v>
      </c>
      <c r="H22" s="30">
        <v>-1755.97</v>
      </c>
      <c r="I22" s="33">
        <v>0</v>
      </c>
      <c r="J22" s="30">
        <v>0</v>
      </c>
      <c r="K22" s="30">
        <v>0</v>
      </c>
      <c r="L22" s="33">
        <f t="shared" si="4"/>
        <v>-6229.3</v>
      </c>
      <c r="M22"/>
    </row>
    <row r="23" spans="1:13" ht="17.25" customHeight="1">
      <c r="A23" s="27" t="s">
        <v>73</v>
      </c>
      <c r="B23" s="33">
        <v>-980.01</v>
      </c>
      <c r="C23" s="33">
        <v>0</v>
      </c>
      <c r="D23" s="33">
        <v>0</v>
      </c>
      <c r="E23" s="33">
        <v>-1801.85</v>
      </c>
      <c r="F23" s="33">
        <v>0</v>
      </c>
      <c r="G23" s="33">
        <v>0</v>
      </c>
      <c r="H23" s="33">
        <v>-669.26</v>
      </c>
      <c r="I23" s="33">
        <v>0</v>
      </c>
      <c r="J23" s="33">
        <v>0</v>
      </c>
      <c r="K23" s="33">
        <v>0</v>
      </c>
      <c r="L23" s="33">
        <f t="shared" si="4"/>
        <v>-3451.12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-33074.31</v>
      </c>
      <c r="C27" s="33">
        <f t="shared" si="6"/>
        <v>-17652.8</v>
      </c>
      <c r="D27" s="33">
        <f t="shared" si="6"/>
        <v>-48954.4</v>
      </c>
      <c r="E27" s="33">
        <f t="shared" si="6"/>
        <v>-44699.77</v>
      </c>
      <c r="F27" s="33">
        <f t="shared" si="6"/>
        <v>-40480</v>
      </c>
      <c r="G27" s="33">
        <f t="shared" si="6"/>
        <v>-26096.399999999998</v>
      </c>
      <c r="H27" s="33">
        <f t="shared" si="6"/>
        <v>-21330.03</v>
      </c>
      <c r="I27" s="33">
        <f t="shared" si="6"/>
        <v>-34571.78999999999</v>
      </c>
      <c r="J27" s="33">
        <f t="shared" si="6"/>
        <v>-13772</v>
      </c>
      <c r="K27" s="33">
        <f t="shared" si="6"/>
        <v>-32489.600000000002</v>
      </c>
      <c r="L27" s="33">
        <f aca="true" t="shared" si="7" ref="L27:L33">SUM(B27:K27)</f>
        <v>-313121.1</v>
      </c>
      <c r="M27"/>
    </row>
    <row r="28" spans="1:13" ht="18.75" customHeight="1">
      <c r="A28" s="27" t="s">
        <v>30</v>
      </c>
      <c r="B28" s="33">
        <f>B29+B30+B31+B32</f>
        <v>-12214.4</v>
      </c>
      <c r="C28" s="33">
        <f aca="true" t="shared" si="8" ref="C28:K28">C29+C30+C31+C32</f>
        <v>-17336</v>
      </c>
      <c r="D28" s="33">
        <f t="shared" si="8"/>
        <v>-47964.4</v>
      </c>
      <c r="E28" s="33">
        <f t="shared" si="8"/>
        <v>-39987.2</v>
      </c>
      <c r="F28" s="33">
        <f t="shared" si="8"/>
        <v>-40400.8</v>
      </c>
      <c r="G28" s="33">
        <f t="shared" si="8"/>
        <v>-24472.8</v>
      </c>
      <c r="H28" s="33">
        <f t="shared" si="8"/>
        <v>-11646.8</v>
      </c>
      <c r="I28" s="33">
        <f t="shared" si="8"/>
        <v>-34492.59</v>
      </c>
      <c r="J28" s="33">
        <f t="shared" si="8"/>
        <v>-13336.4</v>
      </c>
      <c r="K28" s="33">
        <f t="shared" si="8"/>
        <v>-30747.2</v>
      </c>
      <c r="L28" s="33">
        <f t="shared" si="7"/>
        <v>-272598.58999999997</v>
      </c>
      <c r="M28"/>
    </row>
    <row r="29" spans="1:13" s="36" customFormat="1" ht="18.75" customHeight="1">
      <c r="A29" s="34" t="s">
        <v>58</v>
      </c>
      <c r="B29" s="33">
        <f>-ROUND((B9)*$E$3,2)</f>
        <v>-12214.4</v>
      </c>
      <c r="C29" s="33">
        <f aca="true" t="shared" si="9" ref="C29:K29">-ROUND((C9)*$E$3,2)</f>
        <v>-17336</v>
      </c>
      <c r="D29" s="33">
        <f t="shared" si="9"/>
        <v>-47964.4</v>
      </c>
      <c r="E29" s="33">
        <f t="shared" si="9"/>
        <v>-39987.2</v>
      </c>
      <c r="F29" s="33">
        <f t="shared" si="9"/>
        <v>-40400.8</v>
      </c>
      <c r="G29" s="33">
        <f t="shared" si="9"/>
        <v>-24472.8</v>
      </c>
      <c r="H29" s="33">
        <f t="shared" si="9"/>
        <v>-11646.8</v>
      </c>
      <c r="I29" s="33">
        <f t="shared" si="9"/>
        <v>-14718</v>
      </c>
      <c r="J29" s="33">
        <f t="shared" si="9"/>
        <v>-13336.4</v>
      </c>
      <c r="K29" s="33">
        <f t="shared" si="9"/>
        <v>-30747.2</v>
      </c>
      <c r="L29" s="33">
        <f t="shared" si="7"/>
        <v>-252823.99999999997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-95.73</v>
      </c>
      <c r="J31" s="17">
        <v>0</v>
      </c>
      <c r="K31" s="17">
        <v>0</v>
      </c>
      <c r="L31" s="33">
        <f t="shared" si="7"/>
        <v>-95.73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-19678.86</v>
      </c>
      <c r="J32" s="17">
        <v>0</v>
      </c>
      <c r="K32" s="17">
        <v>0</v>
      </c>
      <c r="L32" s="33">
        <f t="shared" si="7"/>
        <v>-19678.86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-20859.91</v>
      </c>
      <c r="C33" s="38">
        <f t="shared" si="10"/>
        <v>-316.8</v>
      </c>
      <c r="D33" s="38">
        <f t="shared" si="10"/>
        <v>-990</v>
      </c>
      <c r="E33" s="38">
        <f t="shared" si="10"/>
        <v>-4712.57</v>
      </c>
      <c r="F33" s="38">
        <f t="shared" si="10"/>
        <v>-79.2</v>
      </c>
      <c r="G33" s="38">
        <f t="shared" si="10"/>
        <v>-1623.6</v>
      </c>
      <c r="H33" s="38">
        <f t="shared" si="10"/>
        <v>-9683.23</v>
      </c>
      <c r="I33" s="38">
        <f t="shared" si="10"/>
        <v>-79.2</v>
      </c>
      <c r="J33" s="38">
        <f t="shared" si="10"/>
        <v>-435.6</v>
      </c>
      <c r="K33" s="38">
        <f t="shared" si="10"/>
        <v>-1742.4</v>
      </c>
      <c r="L33" s="33">
        <f t="shared" si="7"/>
        <v>-40522.509999999995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-198</v>
      </c>
      <c r="C38" s="17">
        <v>-316.8</v>
      </c>
      <c r="D38" s="17">
        <v>-990</v>
      </c>
      <c r="E38" s="17">
        <v>0</v>
      </c>
      <c r="F38" s="17">
        <v>-79.2</v>
      </c>
      <c r="G38" s="17">
        <v>-1623.6</v>
      </c>
      <c r="H38" s="17">
        <v>-1584</v>
      </c>
      <c r="I38" s="17">
        <v>-79.2</v>
      </c>
      <c r="J38" s="17">
        <v>-435.6</v>
      </c>
      <c r="K38" s="17">
        <v>-1742.4</v>
      </c>
      <c r="L38" s="30">
        <f t="shared" si="11"/>
        <v>-7048.800000000001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443646.07</v>
      </c>
      <c r="C48" s="41">
        <f aca="true" t="shared" si="12" ref="C48:K48">IF(C17+C27+C40+C49&lt;0,0,C17+C27+C49)</f>
        <v>363166.29000000004</v>
      </c>
      <c r="D48" s="41">
        <f t="shared" si="12"/>
        <v>1221533.07</v>
      </c>
      <c r="E48" s="41">
        <f t="shared" si="12"/>
        <v>964536.2000000001</v>
      </c>
      <c r="F48" s="41">
        <f t="shared" si="12"/>
        <v>1060675.77</v>
      </c>
      <c r="G48" s="41">
        <f t="shared" si="12"/>
        <v>588561.4099999999</v>
      </c>
      <c r="H48" s="41">
        <f t="shared" si="12"/>
        <v>313162.47</v>
      </c>
      <c r="I48" s="41">
        <f t="shared" si="12"/>
        <v>430806.99</v>
      </c>
      <c r="J48" s="41">
        <f t="shared" si="12"/>
        <v>498860.51</v>
      </c>
      <c r="K48" s="41">
        <f t="shared" si="12"/>
        <v>611994.74</v>
      </c>
      <c r="L48" s="42">
        <f>SUM(B48:K48)</f>
        <v>6496943.5200000005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443646.07</v>
      </c>
      <c r="C54" s="41">
        <f aca="true" t="shared" si="14" ref="C54:J54">SUM(C55:C66)</f>
        <v>363166.3</v>
      </c>
      <c r="D54" s="41">
        <f t="shared" si="14"/>
        <v>1221533.07</v>
      </c>
      <c r="E54" s="41">
        <f t="shared" si="14"/>
        <v>964536.2</v>
      </c>
      <c r="F54" s="41">
        <f t="shared" si="14"/>
        <v>1060675.77</v>
      </c>
      <c r="G54" s="41">
        <f t="shared" si="14"/>
        <v>588561.41</v>
      </c>
      <c r="H54" s="41">
        <f t="shared" si="14"/>
        <v>313162.47</v>
      </c>
      <c r="I54" s="41">
        <f>SUM(I55:I69)</f>
        <v>430806.99</v>
      </c>
      <c r="J54" s="41">
        <f t="shared" si="14"/>
        <v>498860.51</v>
      </c>
      <c r="K54" s="41">
        <f>SUM(K55:K68)</f>
        <v>611994.75</v>
      </c>
      <c r="L54" s="46">
        <f>SUM(B54:K54)</f>
        <v>6496943.539999999</v>
      </c>
      <c r="M54" s="40"/>
    </row>
    <row r="55" spans="1:13" ht="18.75" customHeight="1">
      <c r="A55" s="47" t="s">
        <v>51</v>
      </c>
      <c r="B55" s="48">
        <v>443646.07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443646.07</v>
      </c>
      <c r="M55" s="40"/>
    </row>
    <row r="56" spans="1:12" ht="18.75" customHeight="1">
      <c r="A56" s="47" t="s">
        <v>61</v>
      </c>
      <c r="B56" s="17">
        <v>0</v>
      </c>
      <c r="C56" s="48">
        <v>317552.61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317552.61</v>
      </c>
    </row>
    <row r="57" spans="1:12" ht="18.75" customHeight="1">
      <c r="A57" s="47" t="s">
        <v>62</v>
      </c>
      <c r="B57" s="17">
        <v>0</v>
      </c>
      <c r="C57" s="48">
        <v>45613.69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45613.69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1221533.07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1221533.07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964536.2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964536.2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1060675.77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1060675.77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588561.41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588561.41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313162.47</v>
      </c>
      <c r="I62" s="17">
        <v>0</v>
      </c>
      <c r="J62" s="17">
        <v>0</v>
      </c>
      <c r="K62" s="17">
        <v>0</v>
      </c>
      <c r="L62" s="46">
        <f t="shared" si="15"/>
        <v>313162.47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f>+J48</f>
        <v>498860.51</v>
      </c>
      <c r="K64" s="17">
        <v>0</v>
      </c>
      <c r="L64" s="46">
        <f t="shared" si="15"/>
        <v>498860.51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348041.41</v>
      </c>
      <c r="L65" s="46">
        <f t="shared" si="15"/>
        <v>348041.41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263953.34</v>
      </c>
      <c r="L66" s="46">
        <f t="shared" si="15"/>
        <v>263953.34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430806.99</v>
      </c>
      <c r="J69" s="53">
        <v>0</v>
      </c>
      <c r="K69" s="53">
        <v>0</v>
      </c>
      <c r="L69" s="51">
        <f>SUM(B69:K69)</f>
        <v>430806.99</v>
      </c>
    </row>
    <row r="70" spans="1:12" ht="18" customHeight="1">
      <c r="A70" s="6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2021-04-13T17:39:57Z</dcterms:modified>
  <cp:category/>
  <cp:version/>
  <cp:contentType/>
  <cp:contentStatus/>
</cp:coreProperties>
</file>