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<sst xmlns="http://schemas.openxmlformats.org/spreadsheetml/2006/main" count="79" uniqueCount="78">
  <si>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</si>
  <si>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</si>
  <si>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</si>
  <si>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</si>
  <si>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</si>
  <si>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</si>
  <si>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</si>
  <si>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</si>
  <si>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</si>
  <si>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</si>
  <si>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</si>
  <si>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</si>
  <si>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</si>
  <si>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</si>
  <si>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</si>
  <si>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</si>
  <si>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</si>
  <si>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</si>
  <si>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</si>
  <si>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</si>
  <si>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</si>
  <si>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</si>
  <si>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</si>
  <si>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</si>
  <si>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</si>
  <si>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</si>
  <si>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</si>
  <si>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</si>
  <si>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</si>
  <si>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</si>
  <si>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</si>
  <si>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</si>
  <si>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</si>
  <si>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</si>
  <si>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</si>
  <si>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</si>
  <si>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</si>
  <si>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</si>
  <si>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</si>
  <si>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</si>
  <si>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</si>
  <si>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</si>
  <si>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</si>
  <si>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</si>
  <si>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</si>
  <si>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</si>
  <si>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</si>
  <si>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</si>
  <si>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</si>
  <si>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</si>
  <si>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</si>
  <si>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</si>
  <si>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</si>
  <si>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</si>
  <si>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</si>
  <si>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</si>
  <si>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</si>
  <si>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</si>
  <si>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</si>
  <si>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</si>
  <si>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</si>
  <si>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</si>
  <si>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</si>
  <si>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</si>
  <si>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</si>
  <si>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</si>
  <si>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</si>
  <si>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</si>
  <si>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</si>
  <si>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</si>
  <si>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</si>
  <si>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</si>
  <si>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</si>
  <si>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</si>
  <si>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</si>
  <si>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</si>
  <si>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04/04/21 - VENCIMENTO 09/04/21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</si>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</sst>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10798</v>
      </c>
      <c r="C7" s="10">
        <f>C8+C11</f>
        <v>16196</v>
      </c>
      <c r="D7" s="10">
        <f aca="true" t="shared" si="0" ref="D7:K7">D8+D11</f>
        <v>44958</v>
      </c>
      <c r="E7" s="10">
        <f t="shared" si="0"/>
        <v>49804</v>
      </c>
      <c r="F7" s="10">
        <f t="shared" si="0"/>
        <v>51180</v>
      </c>
      <c r="G7" s="10">
        <f t="shared" si="0"/>
        <v>19228</v>
      </c>
      <c r="H7" s="10">
        <f t="shared" si="0"/>
        <v>10966</v>
      </c>
      <c r="I7" s="10">
        <f t="shared" si="0"/>
        <v>21581</v>
      </c>
      <c r="J7" s="10">
        <f t="shared" si="0"/>
        <v>11716</v>
      </c>
      <c r="K7" s="10">
        <f t="shared" si="0"/>
        <v>38087</v>
      </c>
      <c r="L7" s="10">
        <f>SUM(B7:K7)</f>
        <v>274514</v>
      </c>
      <c r="M7" s="11"/>
    </row>
    <row r="8" spans="1:13" ht="17.25" customHeight="1">
      <c r="A8" s="12" t="s">
        <v>18</v>
      </c>
      <c r="B8" s="13">
        <f>B9+B10</f>
        <v>965</v>
      </c>
      <c r="C8" s="13">
        <f aca="true" t="shared" si="1" ref="C8:K8">C9+C10</f>
        <v>1399</v>
      </c>
      <c r="D8" s="13">
        <f t="shared" si="1"/>
        <v>3969</v>
      </c>
      <c r="E8" s="13">
        <f t="shared" si="1"/>
        <v>4139</v>
      </c>
      <c r="F8" s="13">
        <f t="shared" si="1"/>
        <v>4560</v>
      </c>
      <c r="G8" s="13">
        <f t="shared" si="1"/>
        <v>1613</v>
      </c>
      <c r="H8" s="13">
        <f t="shared" si="1"/>
        <v>828</v>
      </c>
      <c r="I8" s="13">
        <f t="shared" si="1"/>
        <v>1188</v>
      </c>
      <c r="J8" s="13">
        <f t="shared" si="1"/>
        <v>598</v>
      </c>
      <c r="K8" s="13">
        <f t="shared" si="1"/>
        <v>2245</v>
      </c>
      <c r="L8" s="13">
        <f>SUM(B8:K8)</f>
        <v>21504</v>
      </c>
      <c r="M8"/>
    </row>
    <row r="9" spans="1:13" ht="17.25" customHeight="1">
      <c r="A9" s="14" t="s">
        <v>19</v>
      </c>
      <c r="B9" s="15">
        <v>965</v>
      </c>
      <c r="C9" s="15">
        <v>1399</v>
      </c>
      <c r="D9" s="15">
        <v>3969</v>
      </c>
      <c r="E9" s="15">
        <v>4139</v>
      </c>
      <c r="F9" s="15">
        <v>4560</v>
      </c>
      <c r="G9" s="15">
        <v>1613</v>
      </c>
      <c r="H9" s="15">
        <v>828</v>
      </c>
      <c r="I9" s="15">
        <v>1188</v>
      </c>
      <c r="J9" s="15">
        <v>598</v>
      </c>
      <c r="K9" s="15">
        <v>2245</v>
      </c>
      <c r="L9" s="13">
        <f>SUM(B9:K9)</f>
        <v>21504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9833</v>
      </c>
      <c r="C11" s="15">
        <v>14797</v>
      </c>
      <c r="D11" s="15">
        <v>40989</v>
      </c>
      <c r="E11" s="15">
        <v>45665</v>
      </c>
      <c r="F11" s="15">
        <v>46620</v>
      </c>
      <c r="G11" s="15">
        <v>17615</v>
      </c>
      <c r="H11" s="15">
        <v>10138</v>
      </c>
      <c r="I11" s="15">
        <v>20393</v>
      </c>
      <c r="J11" s="15">
        <v>11118</v>
      </c>
      <c r="K11" s="15">
        <v>35842</v>
      </c>
      <c r="L11" s="13">
        <f>SUM(B11:K11)</f>
        <v>253010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2.171304358446872</v>
      </c>
      <c r="C15" s="22">
        <v>2.195027229816949</v>
      </c>
      <c r="D15" s="22">
        <v>2.293227350968243</v>
      </c>
      <c r="E15" s="22">
        <v>2.000364681277351</v>
      </c>
      <c r="F15" s="22">
        <v>2.239735570396373</v>
      </c>
      <c r="G15" s="22">
        <v>2.344194083563046</v>
      </c>
      <c r="H15" s="22">
        <v>2.330998959576362</v>
      </c>
      <c r="I15" s="22">
        <v>1.964908355904265</v>
      </c>
      <c r="J15" s="22">
        <v>2.914858676045974</v>
      </c>
      <c r="K15" s="22">
        <v>1.886927326468431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137645.36000000002</v>
      </c>
      <c r="C17" s="25">
        <f aca="true" t="shared" si="2" ref="C17:K17">C18+C19+C20+C21+C22+C23+C24</f>
        <v>113290.47</v>
      </c>
      <c r="D17" s="25">
        <f t="shared" si="2"/>
        <v>392998.56000000006</v>
      </c>
      <c r="E17" s="25">
        <f t="shared" si="2"/>
        <v>377029.32</v>
      </c>
      <c r="F17" s="25">
        <f t="shared" si="2"/>
        <v>389365.39</v>
      </c>
      <c r="G17" s="25">
        <f t="shared" si="2"/>
        <v>170939.58</v>
      </c>
      <c r="H17" s="25">
        <f t="shared" si="2"/>
        <v>105546.26000000001</v>
      </c>
      <c r="I17" s="25">
        <f t="shared" si="2"/>
        <v>144772.36</v>
      </c>
      <c r="J17" s="25">
        <f t="shared" si="2"/>
        <v>128045.17</v>
      </c>
      <c r="K17" s="25">
        <f t="shared" si="2"/>
        <v>218003.59000000003</v>
      </c>
      <c r="L17" s="25">
        <f>L18+L19+L20+L21+L22+L23+L24</f>
        <v>2177636.0600000005</v>
      </c>
      <c r="M17"/>
    </row>
    <row r="18" spans="1:13" ht="17.25" customHeight="1">
      <c r="A18" s="26" t="s">
        <v>24</v>
      </c>
      <c r="B18" s="33">
        <f aca="true" t="shared" si="3" ref="B18:K18">ROUND(B13*B7,2)</f>
        <v>62715.86</v>
      </c>
      <c r="C18" s="33">
        <f t="shared" si="3"/>
        <v>49580.81</v>
      </c>
      <c r="D18" s="33">
        <f t="shared" si="3"/>
        <v>163907.88</v>
      </c>
      <c r="E18" s="33">
        <f t="shared" si="3"/>
        <v>183627.35</v>
      </c>
      <c r="F18" s="33">
        <f t="shared" si="3"/>
        <v>167041.28</v>
      </c>
      <c r="G18" s="33">
        <f t="shared" si="3"/>
        <v>68961.22</v>
      </c>
      <c r="H18" s="33">
        <f t="shared" si="3"/>
        <v>43333.25</v>
      </c>
      <c r="I18" s="33">
        <f t="shared" si="3"/>
        <v>70831</v>
      </c>
      <c r="J18" s="33">
        <f t="shared" si="3"/>
        <v>41403.17</v>
      </c>
      <c r="K18" s="33">
        <f t="shared" si="3"/>
        <v>109892.42</v>
      </c>
      <c r="L18" s="33">
        <f aca="true" t="shared" si="4" ref="L18:L24">SUM(B18:K18)</f>
        <v>961294.2400000001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73459.36</v>
      </c>
      <c r="C19" s="33">
        <f t="shared" si="5"/>
        <v>59250.42</v>
      </c>
      <c r="D19" s="33">
        <f t="shared" si="5"/>
        <v>211970.15</v>
      </c>
      <c r="E19" s="33">
        <f t="shared" si="5"/>
        <v>183694.32</v>
      </c>
      <c r="F19" s="33">
        <f t="shared" si="5"/>
        <v>207087.02</v>
      </c>
      <c r="G19" s="33">
        <f t="shared" si="5"/>
        <v>92697.26</v>
      </c>
      <c r="H19" s="33">
        <f t="shared" si="5"/>
        <v>57676.51</v>
      </c>
      <c r="I19" s="33">
        <f t="shared" si="5"/>
        <v>68345.42</v>
      </c>
      <c r="J19" s="33">
        <f t="shared" si="5"/>
        <v>79281.22</v>
      </c>
      <c r="K19" s="33">
        <f t="shared" si="5"/>
        <v>97466.59</v>
      </c>
      <c r="L19" s="33">
        <f t="shared" si="4"/>
        <v>1130928.27</v>
      </c>
      <c r="M19"/>
    </row>
    <row r="20" spans="1:13" ht="17.25" customHeight="1">
      <c r="A20" s="27" t="s">
        <v>26</v>
      </c>
      <c r="B20" s="33">
        <v>84.2</v>
      </c>
      <c r="C20" s="33">
        <v>3073.3</v>
      </c>
      <c r="D20" s="33">
        <v>14348.65</v>
      </c>
      <c r="E20" s="33">
        <v>11409.1</v>
      </c>
      <c r="F20" s="33">
        <v>13851.15</v>
      </c>
      <c r="G20" s="33">
        <v>9281.1</v>
      </c>
      <c r="H20" s="33">
        <v>4906.53</v>
      </c>
      <c r="I20" s="33">
        <v>4210</v>
      </c>
      <c r="J20" s="33">
        <v>4588.9</v>
      </c>
      <c r="K20" s="33">
        <v>7872.7</v>
      </c>
      <c r="L20" s="33">
        <f t="shared" si="4"/>
        <v>73625.62999999999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-1755.97</v>
      </c>
      <c r="I22" s="33">
        <v>0</v>
      </c>
      <c r="J22" s="30">
        <v>0</v>
      </c>
      <c r="K22" s="30">
        <v>0</v>
      </c>
      <c r="L22" s="33">
        <f t="shared" si="4"/>
        <v>-6229.3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-24907.91</v>
      </c>
      <c r="C27" s="33">
        <f t="shared" si="6"/>
        <v>-6155.6</v>
      </c>
      <c r="D27" s="33">
        <f t="shared" si="6"/>
        <v>-17463.6</v>
      </c>
      <c r="E27" s="33">
        <f t="shared" si="6"/>
        <v>-22924.17</v>
      </c>
      <c r="F27" s="33">
        <f t="shared" si="6"/>
        <v>-20064</v>
      </c>
      <c r="G27" s="33">
        <f t="shared" si="6"/>
        <v>-7097.2</v>
      </c>
      <c r="H27" s="33">
        <f t="shared" si="6"/>
        <v>-11742.43</v>
      </c>
      <c r="I27" s="33">
        <f t="shared" si="6"/>
        <v>-5227.2</v>
      </c>
      <c r="J27" s="33">
        <f t="shared" si="6"/>
        <v>-2631.2</v>
      </c>
      <c r="K27" s="33">
        <f t="shared" si="6"/>
        <v>-9878</v>
      </c>
      <c r="L27" s="33">
        <f aca="true" t="shared" si="7" ref="L27:L33">SUM(B27:K27)</f>
        <v>-128091.31</v>
      </c>
      <c r="M27"/>
    </row>
    <row r="28" spans="1:13" ht="18.75" customHeight="1">
      <c r="A28" s="27" t="s">
        <v>30</v>
      </c>
      <c r="B28" s="33">
        <f>B29+B30+B31+B32</f>
        <v>-4246</v>
      </c>
      <c r="C28" s="33">
        <f aca="true" t="shared" si="8" ref="C28:K28">C29+C30+C31+C32</f>
        <v>-6155.6</v>
      </c>
      <c r="D28" s="33">
        <f t="shared" si="8"/>
        <v>-17463.6</v>
      </c>
      <c r="E28" s="33">
        <f t="shared" si="8"/>
        <v>-18211.6</v>
      </c>
      <c r="F28" s="33">
        <f t="shared" si="8"/>
        <v>-20064</v>
      </c>
      <c r="G28" s="33">
        <f t="shared" si="8"/>
        <v>-7097.2</v>
      </c>
      <c r="H28" s="33">
        <f t="shared" si="8"/>
        <v>-3643.2</v>
      </c>
      <c r="I28" s="33">
        <f t="shared" si="8"/>
        <v>-5227.2</v>
      </c>
      <c r="J28" s="33">
        <f t="shared" si="8"/>
        <v>-2631.2</v>
      </c>
      <c r="K28" s="33">
        <f t="shared" si="8"/>
        <v>-9878</v>
      </c>
      <c r="L28" s="33">
        <f t="shared" si="7"/>
        <v>-94617.59999999998</v>
      </c>
      <c r="M28"/>
    </row>
    <row r="29" spans="1:13" s="36" customFormat="1" ht="18.75" customHeight="1">
      <c r="A29" s="34" t="s">
        <v>58</v>
      </c>
      <c r="B29" s="33">
        <f>-ROUND((B9)*$E$3,2)</f>
        <v>-4246</v>
      </c>
      <c r="C29" s="33">
        <f aca="true" t="shared" si="9" ref="C29:K29">-ROUND((C9)*$E$3,2)</f>
        <v>-6155.6</v>
      </c>
      <c r="D29" s="33">
        <f t="shared" si="9"/>
        <v>-17463.6</v>
      </c>
      <c r="E29" s="33">
        <f t="shared" si="9"/>
        <v>-18211.6</v>
      </c>
      <c r="F29" s="33">
        <f t="shared" si="9"/>
        <v>-20064</v>
      </c>
      <c r="G29" s="33">
        <f t="shared" si="9"/>
        <v>-7097.2</v>
      </c>
      <c r="H29" s="33">
        <f t="shared" si="9"/>
        <v>-3643.2</v>
      </c>
      <c r="I29" s="33">
        <f t="shared" si="9"/>
        <v>-5227.2</v>
      </c>
      <c r="J29" s="33">
        <f t="shared" si="9"/>
        <v>-2631.2</v>
      </c>
      <c r="K29" s="33">
        <f t="shared" si="9"/>
        <v>-9878</v>
      </c>
      <c r="L29" s="33">
        <f t="shared" si="7"/>
        <v>-94617.59999999998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-20661.91</v>
      </c>
      <c r="C33" s="38">
        <f t="shared" si="10"/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112737.45000000001</v>
      </c>
      <c r="C48" s="41">
        <f aca="true" t="shared" si="12" ref="C48:K48">IF(C17+C27+C40+C49&lt;0,0,C17+C27+C49)</f>
        <v>107134.87</v>
      </c>
      <c r="D48" s="41">
        <f t="shared" si="12"/>
        <v>375534.9600000001</v>
      </c>
      <c r="E48" s="41">
        <f t="shared" si="12"/>
        <v>354105.15</v>
      </c>
      <c r="F48" s="41">
        <f t="shared" si="12"/>
        <v>369301.39</v>
      </c>
      <c r="G48" s="41">
        <f t="shared" si="12"/>
        <v>163842.37999999998</v>
      </c>
      <c r="H48" s="41">
        <f t="shared" si="12"/>
        <v>93803.83000000002</v>
      </c>
      <c r="I48" s="41">
        <f t="shared" si="12"/>
        <v>139545.15999999997</v>
      </c>
      <c r="J48" s="41">
        <f t="shared" si="12"/>
        <v>125413.97</v>
      </c>
      <c r="K48" s="41">
        <f t="shared" si="12"/>
        <v>208125.59000000003</v>
      </c>
      <c r="L48" s="42">
        <f>SUM(B48:K48)</f>
        <v>2049544.75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112737.46</v>
      </c>
      <c r="C54" s="41">
        <f aca="true" t="shared" si="14" ref="C54:J54">SUM(C55:C66)</f>
        <v>107134.88</v>
      </c>
      <c r="D54" s="41">
        <f t="shared" si="14"/>
        <v>375534.96</v>
      </c>
      <c r="E54" s="41">
        <f t="shared" si="14"/>
        <v>354105.14</v>
      </c>
      <c r="F54" s="41">
        <f t="shared" si="14"/>
        <v>369301.4</v>
      </c>
      <c r="G54" s="41">
        <f t="shared" si="14"/>
        <v>163842.39</v>
      </c>
      <c r="H54" s="41">
        <f t="shared" si="14"/>
        <v>93803.82</v>
      </c>
      <c r="I54" s="41">
        <f>SUM(I55:I69)</f>
        <v>139545.16</v>
      </c>
      <c r="J54" s="41">
        <f t="shared" si="14"/>
        <v>125413.97</v>
      </c>
      <c r="K54" s="41">
        <f>SUM(K55:K68)</f>
        <v>208125.6</v>
      </c>
      <c r="L54" s="46">
        <f>SUM(B54:K54)</f>
        <v>2049544.78</v>
      </c>
      <c r="M54" s="40"/>
    </row>
    <row r="55" spans="1:13" ht="18.75" customHeight="1">
      <c r="A55" s="47" t="s">
        <v>51</v>
      </c>
      <c r="B55" s="48">
        <v>112737.46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112737.46</v>
      </c>
      <c r="M55" s="40"/>
    </row>
    <row r="56" spans="1:12" ht="18.75" customHeight="1">
      <c r="A56" s="47" t="s">
        <v>61</v>
      </c>
      <c r="B56" s="17">
        <v>0</v>
      </c>
      <c r="C56" s="48">
        <v>93646.6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93646.6</v>
      </c>
    </row>
    <row r="57" spans="1:12" ht="18.75" customHeight="1">
      <c r="A57" s="47" t="s">
        <v>62</v>
      </c>
      <c r="B57" s="17">
        <v>0</v>
      </c>
      <c r="C57" s="48">
        <v>13488.28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13488.28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375534.96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375534.96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354105.14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354105.14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369301.4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369301.4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163842.39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163842.39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93803.82</v>
      </c>
      <c r="I62" s="17">
        <v>0</v>
      </c>
      <c r="J62" s="17">
        <v>0</v>
      </c>
      <c r="K62" s="17">
        <v>0</v>
      </c>
      <c r="L62" s="46">
        <f t="shared" si="15"/>
        <v>93803.82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125413.97</v>
      </c>
      <c r="K64" s="17">
        <v>0</v>
      </c>
      <c r="L64" s="46">
        <f t="shared" si="15"/>
        <v>125413.97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102814.05</v>
      </c>
      <c r="L65" s="46">
        <f t="shared" si="15"/>
        <v>102814.05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105311.55</v>
      </c>
      <c r="L66" s="46">
        <f t="shared" si="15"/>
        <v>105311.55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139545.16</v>
      </c>
      <c r="J69" s="53">
        <v>0</v>
      </c>
      <c r="K69" s="53">
        <v>0</v>
      </c>
      <c r="L69" s="51">
        <f>SUM(B69:K69)</f>
        <v>139545.16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2021-04-08T20:59:13Z</dcterms:modified>
  <cp:category/>
  <cp:version/>
  <cp:contentType/>
  <cp:contentStatus/>
</cp:coreProperties>
</file>