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<sst xmlns="http://schemas.openxmlformats.org/spreadsheetml/2006/main" count="79" uniqueCount="78">
  <si>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</si>
  <si>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</si>
  <si>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</si>
  <si>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</si>
  <si>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</si>
  <si>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</si>
  <si>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</si>
  <si>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</si>
  <si>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</si>
  <si>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</si>
  <si>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</si>
  <si>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</si>
  <si>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</si>
  <si>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</si>
  <si>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</si>
  <si>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</si>
  <si>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</si>
  <si>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</si>
  <si>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</si>
  <si>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</si>
  <si>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</si>
  <si>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</si>
  <si>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</si>
  <si>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</si>
  <si>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</si>
  <si>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</si>
  <si>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</si>
  <si>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</si>
  <si>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</si>
  <si>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</si>
  <si>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</si>
  <si>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</si>
  <si>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</si>
  <si>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</si>
  <si>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</si>
  <si>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</si>
  <si>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</si>
  <si>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</si>
  <si>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</si>
  <si>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</si>
  <si>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</si>
  <si>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</si>
  <si>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</si>
  <si>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</si>
  <si>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</si>
  <si>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</si>
  <si>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</si>
  <si>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</si>
  <si>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</si>
  <si>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</si>
  <si>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</si>
  <si>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</si>
  <si>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</si>
  <si>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</si>
  <si>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</si>
  <si>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</si>
  <si>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</si>
  <si>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</si>
  <si>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</si>
  <si>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</si>
  <si>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</si>
  <si>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</si>
  <si>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</si>
  <si>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</si>
  <si>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</si>
  <si>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</si>
  <si>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</si>
  <si>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</si>
  <si>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</si>
  <si>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</si>
  <si>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</si>
  <si>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</si>
  <si>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</si>
  <si>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</si>
  <si>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</si>
  <si>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</si>
  <si>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02/04/21 - VENCIMENTO 09/04/21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</si>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</sst>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14707</v>
      </c>
      <c r="C7" s="10">
        <f>C8+C11</f>
        <v>22044</v>
      </c>
      <c r="D7" s="10">
        <f aca="true" t="shared" si="0" ref="D7:K7">D8+D11</f>
        <v>62187</v>
      </c>
      <c r="E7" s="10">
        <f t="shared" si="0"/>
        <v>60112</v>
      </c>
      <c r="F7" s="10">
        <f t="shared" si="0"/>
        <v>66189</v>
      </c>
      <c r="G7" s="10">
        <f t="shared" si="0"/>
        <v>26097</v>
      </c>
      <c r="H7" s="10">
        <f t="shared" si="0"/>
        <v>14643</v>
      </c>
      <c r="I7" s="10">
        <f t="shared" si="0"/>
        <v>30370</v>
      </c>
      <c r="J7" s="10">
        <f t="shared" si="0"/>
        <v>18493</v>
      </c>
      <c r="K7" s="10">
        <f t="shared" si="0"/>
        <v>49990</v>
      </c>
      <c r="L7" s="10">
        <f>SUM(B7:K7)</f>
        <v>364832</v>
      </c>
      <c r="M7" s="11"/>
    </row>
    <row r="8" spans="1:13" ht="17.25" customHeight="1">
      <c r="A8" s="12" t="s">
        <v>18</v>
      </c>
      <c r="B8" s="13">
        <f>B9+B10</f>
        <v>1150</v>
      </c>
      <c r="C8" s="13">
        <f aca="true" t="shared" si="1" ref="C8:K8">C9+C10</f>
        <v>1875</v>
      </c>
      <c r="D8" s="13">
        <f t="shared" si="1"/>
        <v>4760</v>
      </c>
      <c r="E8" s="13">
        <f t="shared" si="1"/>
        <v>4432</v>
      </c>
      <c r="F8" s="13">
        <f t="shared" si="1"/>
        <v>5096</v>
      </c>
      <c r="G8" s="13">
        <f t="shared" si="1"/>
        <v>1924</v>
      </c>
      <c r="H8" s="13">
        <f t="shared" si="1"/>
        <v>1090</v>
      </c>
      <c r="I8" s="13">
        <f t="shared" si="1"/>
        <v>1459</v>
      </c>
      <c r="J8" s="13">
        <f t="shared" si="1"/>
        <v>964</v>
      </c>
      <c r="K8" s="13">
        <f t="shared" si="1"/>
        <v>3227</v>
      </c>
      <c r="L8" s="13">
        <f>SUM(B8:K8)</f>
        <v>25977</v>
      </c>
      <c r="M8"/>
    </row>
    <row r="9" spans="1:13" ht="17.25" customHeight="1">
      <c r="A9" s="14" t="s">
        <v>19</v>
      </c>
      <c r="B9" s="15">
        <v>1149</v>
      </c>
      <c r="C9" s="15">
        <v>1875</v>
      </c>
      <c r="D9" s="15">
        <v>4760</v>
      </c>
      <c r="E9" s="15">
        <v>4432</v>
      </c>
      <c r="F9" s="15">
        <v>5096</v>
      </c>
      <c r="G9" s="15">
        <v>1924</v>
      </c>
      <c r="H9" s="15">
        <v>1089</v>
      </c>
      <c r="I9" s="15">
        <v>1459</v>
      </c>
      <c r="J9" s="15">
        <v>964</v>
      </c>
      <c r="K9" s="15">
        <v>3227</v>
      </c>
      <c r="L9" s="13">
        <f>SUM(B9:K9)</f>
        <v>25975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13557</v>
      </c>
      <c r="C11" s="15">
        <v>20169</v>
      </c>
      <c r="D11" s="15">
        <v>57427</v>
      </c>
      <c r="E11" s="15">
        <v>55680</v>
      </c>
      <c r="F11" s="15">
        <v>61093</v>
      </c>
      <c r="G11" s="15">
        <v>24173</v>
      </c>
      <c r="H11" s="15">
        <v>13553</v>
      </c>
      <c r="I11" s="15">
        <v>28911</v>
      </c>
      <c r="J11" s="15">
        <v>17529</v>
      </c>
      <c r="K11" s="15">
        <v>46763</v>
      </c>
      <c r="L11" s="13">
        <f>SUM(B11:K11)</f>
        <v>338855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2.093757803918083</v>
      </c>
      <c r="C15" s="22">
        <v>2.208092831567551</v>
      </c>
      <c r="D15" s="22">
        <v>2.269707044717451</v>
      </c>
      <c r="E15" s="22">
        <v>1.973332755416614</v>
      </c>
      <c r="F15" s="22">
        <v>2.284891628541035</v>
      </c>
      <c r="G15" s="22">
        <v>2.43758830874964</v>
      </c>
      <c r="H15" s="22">
        <v>2.180611903949908</v>
      </c>
      <c r="I15" s="22">
        <v>2.07826842582969</v>
      </c>
      <c r="J15" s="22">
        <v>2.902559591268172</v>
      </c>
      <c r="K15" s="22">
        <v>1.937245362627184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181985.69999999998</v>
      </c>
      <c r="C17" s="25">
        <f aca="true" t="shared" si="2" ref="C17:K17">C18+C19+C20+C21+C22+C23+C24</f>
        <v>155276.73</v>
      </c>
      <c r="D17" s="25">
        <f t="shared" si="2"/>
        <v>543801.85</v>
      </c>
      <c r="E17" s="25">
        <f t="shared" si="2"/>
        <v>453278.87000000005</v>
      </c>
      <c r="F17" s="25">
        <f t="shared" si="2"/>
        <v>521207.14</v>
      </c>
      <c r="G17" s="25">
        <f t="shared" si="2"/>
        <v>246004.50999999998</v>
      </c>
      <c r="H17" s="25">
        <f t="shared" si="2"/>
        <v>133898.02</v>
      </c>
      <c r="I17" s="25">
        <f t="shared" si="2"/>
        <v>213173.29</v>
      </c>
      <c r="J17" s="25">
        <f t="shared" si="2"/>
        <v>201344.24000000002</v>
      </c>
      <c r="K17" s="25">
        <f t="shared" si="2"/>
        <v>295723.79</v>
      </c>
      <c r="L17" s="25">
        <f>L18+L19+L20+L21+L22+L23+L24</f>
        <v>2945694.1400000006</v>
      </c>
      <c r="M17"/>
    </row>
    <row r="18" spans="1:13" ht="17.25" customHeight="1">
      <c r="A18" s="26" t="s">
        <v>24</v>
      </c>
      <c r="B18" s="33">
        <f aca="true" t="shared" si="3" ref="B18:K18">ROUND(B13*B7,2)</f>
        <v>85419.73</v>
      </c>
      <c r="C18" s="33">
        <f t="shared" si="3"/>
        <v>67483.3</v>
      </c>
      <c r="D18" s="33">
        <f t="shared" si="3"/>
        <v>226721.36</v>
      </c>
      <c r="E18" s="33">
        <f t="shared" si="3"/>
        <v>221632.94</v>
      </c>
      <c r="F18" s="33">
        <f t="shared" si="3"/>
        <v>216027.66</v>
      </c>
      <c r="G18" s="33">
        <f t="shared" si="3"/>
        <v>93596.89</v>
      </c>
      <c r="H18" s="33">
        <f t="shared" si="3"/>
        <v>57863.28</v>
      </c>
      <c r="I18" s="33">
        <f t="shared" si="3"/>
        <v>99677.38</v>
      </c>
      <c r="J18" s="33">
        <f t="shared" si="3"/>
        <v>65352.41</v>
      </c>
      <c r="K18" s="33">
        <f t="shared" si="3"/>
        <v>144236.15</v>
      </c>
      <c r="L18" s="33">
        <f aca="true" t="shared" si="4" ref="L18:L24">SUM(B18:K18)</f>
        <v>1278011.0999999999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93428.5</v>
      </c>
      <c r="C19" s="33">
        <f t="shared" si="5"/>
        <v>81526.09</v>
      </c>
      <c r="D19" s="33">
        <f t="shared" si="5"/>
        <v>287869.71</v>
      </c>
      <c r="E19" s="33">
        <f t="shared" si="5"/>
        <v>215722.6</v>
      </c>
      <c r="F19" s="33">
        <f t="shared" si="5"/>
        <v>277572.13</v>
      </c>
      <c r="G19" s="33">
        <f t="shared" si="5"/>
        <v>134553.79</v>
      </c>
      <c r="H19" s="33">
        <f t="shared" si="5"/>
        <v>68314.08</v>
      </c>
      <c r="I19" s="33">
        <f t="shared" si="5"/>
        <v>107478.97</v>
      </c>
      <c r="J19" s="33">
        <f t="shared" si="5"/>
        <v>124336.85</v>
      </c>
      <c r="K19" s="33">
        <f t="shared" si="5"/>
        <v>135184.66</v>
      </c>
      <c r="L19" s="33">
        <f t="shared" si="4"/>
        <v>1525987.3800000001</v>
      </c>
      <c r="M19"/>
    </row>
    <row r="20" spans="1:13" ht="17.25" customHeight="1">
      <c r="A20" s="27" t="s">
        <v>26</v>
      </c>
      <c r="B20" s="33">
        <v>2078.2</v>
      </c>
      <c r="C20" s="33">
        <v>5220.4</v>
      </c>
      <c r="D20" s="33">
        <v>26438.9</v>
      </c>
      <c r="E20" s="33">
        <v>19787</v>
      </c>
      <c r="F20" s="33">
        <v>26221.41</v>
      </c>
      <c r="G20" s="33">
        <v>18527.03</v>
      </c>
      <c r="H20" s="33">
        <v>10433.1</v>
      </c>
      <c r="I20" s="33">
        <v>4631</v>
      </c>
      <c r="J20" s="33">
        <v>8883.1</v>
      </c>
      <c r="K20" s="33">
        <v>13531.1</v>
      </c>
      <c r="L20" s="33">
        <f t="shared" si="4"/>
        <v>135751.24000000002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-326.67</v>
      </c>
      <c r="C23" s="33">
        <v>-339</v>
      </c>
      <c r="D23" s="33">
        <v>0</v>
      </c>
      <c r="E23" s="33">
        <v>-2162.22</v>
      </c>
      <c r="F23" s="33">
        <v>0</v>
      </c>
      <c r="G23" s="33">
        <v>-673.2</v>
      </c>
      <c r="H23" s="33">
        <v>-2342.41</v>
      </c>
      <c r="I23" s="33">
        <v>0</v>
      </c>
      <c r="J23" s="33">
        <v>0</v>
      </c>
      <c r="K23" s="33">
        <v>0</v>
      </c>
      <c r="L23" s="33">
        <f t="shared" si="4"/>
        <v>-5843.5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-25717.510000000002</v>
      </c>
      <c r="C27" s="33">
        <f t="shared" si="6"/>
        <v>-8250</v>
      </c>
      <c r="D27" s="33">
        <f t="shared" si="6"/>
        <v>-20944</v>
      </c>
      <c r="E27" s="33">
        <f t="shared" si="6"/>
        <v>-24213.37</v>
      </c>
      <c r="F27" s="33">
        <f t="shared" si="6"/>
        <v>-22422.4</v>
      </c>
      <c r="G27" s="33">
        <f t="shared" si="6"/>
        <v>-8465.6</v>
      </c>
      <c r="H27" s="33">
        <f t="shared" si="6"/>
        <v>-12890.83</v>
      </c>
      <c r="I27" s="33">
        <f t="shared" si="6"/>
        <v>-6419.6</v>
      </c>
      <c r="J27" s="33">
        <f t="shared" si="6"/>
        <v>-4241.6</v>
      </c>
      <c r="K27" s="33">
        <f t="shared" si="6"/>
        <v>-14198.8</v>
      </c>
      <c r="L27" s="33">
        <f aca="true" t="shared" si="7" ref="L27:L33">SUM(B27:K27)</f>
        <v>-147763.71</v>
      </c>
      <c r="M27"/>
    </row>
    <row r="28" spans="1:13" ht="18.75" customHeight="1">
      <c r="A28" s="27" t="s">
        <v>30</v>
      </c>
      <c r="B28" s="33">
        <f>B29+B30+B31+B32</f>
        <v>-5055.6</v>
      </c>
      <c r="C28" s="33">
        <f aca="true" t="shared" si="8" ref="C28:K28">C29+C30+C31+C32</f>
        <v>-8250</v>
      </c>
      <c r="D28" s="33">
        <f t="shared" si="8"/>
        <v>-20944</v>
      </c>
      <c r="E28" s="33">
        <f t="shared" si="8"/>
        <v>-19500.8</v>
      </c>
      <c r="F28" s="33">
        <f t="shared" si="8"/>
        <v>-22422.4</v>
      </c>
      <c r="G28" s="33">
        <f t="shared" si="8"/>
        <v>-8465.6</v>
      </c>
      <c r="H28" s="33">
        <f t="shared" si="8"/>
        <v>-4791.6</v>
      </c>
      <c r="I28" s="33">
        <f t="shared" si="8"/>
        <v>-6419.6</v>
      </c>
      <c r="J28" s="33">
        <f t="shared" si="8"/>
        <v>-4241.6</v>
      </c>
      <c r="K28" s="33">
        <f t="shared" si="8"/>
        <v>-14198.8</v>
      </c>
      <c r="L28" s="33">
        <f t="shared" si="7"/>
        <v>-114290.00000000001</v>
      </c>
      <c r="M28"/>
    </row>
    <row r="29" spans="1:13" s="36" customFormat="1" ht="18.75" customHeight="1">
      <c r="A29" s="34" t="s">
        <v>58</v>
      </c>
      <c r="B29" s="33">
        <f>-ROUND((B9)*$E$3,2)</f>
        <v>-5055.6</v>
      </c>
      <c r="C29" s="33">
        <f aca="true" t="shared" si="9" ref="C29:K29">-ROUND((C9)*$E$3,2)</f>
        <v>-8250</v>
      </c>
      <c r="D29" s="33">
        <f t="shared" si="9"/>
        <v>-20944</v>
      </c>
      <c r="E29" s="33">
        <f t="shared" si="9"/>
        <v>-19500.8</v>
      </c>
      <c r="F29" s="33">
        <f t="shared" si="9"/>
        <v>-22422.4</v>
      </c>
      <c r="G29" s="33">
        <f t="shared" si="9"/>
        <v>-8465.6</v>
      </c>
      <c r="H29" s="33">
        <f t="shared" si="9"/>
        <v>-4791.6</v>
      </c>
      <c r="I29" s="33">
        <f t="shared" si="9"/>
        <v>-6419.6</v>
      </c>
      <c r="J29" s="33">
        <f t="shared" si="9"/>
        <v>-4241.6</v>
      </c>
      <c r="K29" s="33">
        <f t="shared" si="9"/>
        <v>-14198.8</v>
      </c>
      <c r="L29" s="33">
        <f t="shared" si="7"/>
        <v>-114290.00000000001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21192.449999999983</v>
      </c>
      <c r="C48" s="41">
        <f aca="true" t="shared" si="12" ref="C48:K48">IF(C17+C27+C40+C49&lt;0,0,C17+C27+C49)</f>
        <v>147026.73</v>
      </c>
      <c r="D48" s="41">
        <f t="shared" si="12"/>
        <v>522857.85</v>
      </c>
      <c r="E48" s="41">
        <f t="shared" si="12"/>
        <v>429065.50000000006</v>
      </c>
      <c r="F48" s="41">
        <f t="shared" si="12"/>
        <v>498784.74</v>
      </c>
      <c r="G48" s="41">
        <f t="shared" si="12"/>
        <v>237538.90999999997</v>
      </c>
      <c r="H48" s="41">
        <f t="shared" si="12"/>
        <v>121007.18999999999</v>
      </c>
      <c r="I48" s="41">
        <f t="shared" si="12"/>
        <v>206753.69</v>
      </c>
      <c r="J48" s="41">
        <f t="shared" si="12"/>
        <v>197102.64</v>
      </c>
      <c r="K48" s="41">
        <f t="shared" si="12"/>
        <v>281524.99</v>
      </c>
      <c r="L48" s="42">
        <f>SUM(B48:K48)</f>
        <v>2662854.6900000004</v>
      </c>
      <c r="M48" s="55"/>
    </row>
    <row r="49" spans="1:12" ht="18.75" customHeight="1">
      <c r="A49" s="27" t="s">
        <v>48</v>
      </c>
      <c r="B49" s="33">
        <v>-135075.74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-135075.74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21192.45</v>
      </c>
      <c r="C54" s="41">
        <f aca="true" t="shared" si="14" ref="C54:J54">SUM(C55:C66)</f>
        <v>147026.72</v>
      </c>
      <c r="D54" s="41">
        <f t="shared" si="14"/>
        <v>522857.86</v>
      </c>
      <c r="E54" s="41">
        <f t="shared" si="14"/>
        <v>429065.51</v>
      </c>
      <c r="F54" s="41">
        <f t="shared" si="14"/>
        <v>498784.74</v>
      </c>
      <c r="G54" s="41">
        <f t="shared" si="14"/>
        <v>237538.92</v>
      </c>
      <c r="H54" s="41">
        <f t="shared" si="14"/>
        <v>121007.19</v>
      </c>
      <c r="I54" s="41">
        <f>SUM(I55:I69)</f>
        <v>206753.69</v>
      </c>
      <c r="J54" s="41">
        <f t="shared" si="14"/>
        <v>197102.64</v>
      </c>
      <c r="K54" s="41">
        <f>SUM(K55:K68)</f>
        <v>281524.99</v>
      </c>
      <c r="L54" s="46">
        <f>SUM(B54:K54)</f>
        <v>2662854.71</v>
      </c>
      <c r="M54" s="40"/>
    </row>
    <row r="55" spans="1:13" ht="18.75" customHeight="1">
      <c r="A55" s="47" t="s">
        <v>51</v>
      </c>
      <c r="B55" s="48">
        <v>21192.45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21192.45</v>
      </c>
      <c r="M55" s="40"/>
    </row>
    <row r="56" spans="1:12" ht="18.75" customHeight="1">
      <c r="A56" s="47" t="s">
        <v>61</v>
      </c>
      <c r="B56" s="17">
        <v>0</v>
      </c>
      <c r="C56" s="48">
        <v>128501.35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128501.35</v>
      </c>
    </row>
    <row r="57" spans="1:12" ht="18.75" customHeight="1">
      <c r="A57" s="47" t="s">
        <v>62</v>
      </c>
      <c r="B57" s="17">
        <v>0</v>
      </c>
      <c r="C57" s="48">
        <v>18525.37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18525.37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522857.86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522857.86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429065.51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429065.51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498784.74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498784.74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237538.92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237538.92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121007.19</v>
      </c>
      <c r="I62" s="17">
        <v>0</v>
      </c>
      <c r="J62" s="17">
        <v>0</v>
      </c>
      <c r="K62" s="17">
        <v>0</v>
      </c>
      <c r="L62" s="46">
        <f t="shared" si="15"/>
        <v>121007.19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197102.64</v>
      </c>
      <c r="K64" s="17">
        <v>0</v>
      </c>
      <c r="L64" s="46">
        <f t="shared" si="15"/>
        <v>197102.64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159117.92</v>
      </c>
      <c r="L65" s="46">
        <f t="shared" si="15"/>
        <v>159117.92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122407.07</v>
      </c>
      <c r="L66" s="46">
        <f t="shared" si="15"/>
        <v>122407.07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206753.69</v>
      </c>
      <c r="J69" s="53">
        <v>0</v>
      </c>
      <c r="K69" s="53">
        <v>0</v>
      </c>
      <c r="L69" s="51">
        <f>SUM(B69:K69)</f>
        <v>206753.69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2021-04-08T20:53:28Z</dcterms:modified>
  <cp:category/>
  <cp:version/>
  <cp:contentType/>
  <cp:contentStatus/>
</cp:coreProperties>
</file>