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<sst xmlns="http://schemas.openxmlformats.org/spreadsheetml/2006/main" count="79" uniqueCount="76">
  <si>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</si>
  <si>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</si>
  <si>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</si>
  <si>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</si>
  <si>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</si>
  <si>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</si>
  <si>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</si>
  <si>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</si>
  <si>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</si>
  <si>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</si>
  <si>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</si>
  <si>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</si>
  <si>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</si>
  <si>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</si>
  <si>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</si>
  <si>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</si>
  <si>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</si>
  <si>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</si>
  <si>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</si>
  <si>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</si>
  <si>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</si>
  <si>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</si>
  <si>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</si>
  <si>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</si>
  <si>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</si>
  <si>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</si>
  <si>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</si>
  <si>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</si>
  <si>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</si>
  <si>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</si>
  <si>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</si>
  <si>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</si>
  <si>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</si>
  <si>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</si>
  <si>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</si>
  <si>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</si>
  <si>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</si>
  <si>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</si>
  <si>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</si>
  <si>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</si>
  <si>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</si>
  <si>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</si>
  <si>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</si>
  <si>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</si>
  <si>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</si>
  <si>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</si>
  <si>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</si>
  <si>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</si>
  <si>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</si>
  <si>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</si>
  <si>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</si>
  <si>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</si>
  <si>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</si>
  <si>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</si>
  <si>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</si>
  <si>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</si>
  <si>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</si>
  <si>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</si>
  <si>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</si>
  <si>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</si>
  <si>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</si>
  <si>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</si>
  <si>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</si>
  <si>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</si>
  <si>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</si>
  <si>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</si>
  <si>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</si>
  <si>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</si>
  <si>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</si>
  <si>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</si>
  <si>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</si>
  <si>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</si>
  <si>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</si>
  <si>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</si>
  <si>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</si>
  <si>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27/09/20 - VENCIMENTO 02/10/20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</si>
</sst>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107929</v>
      </c>
      <c r="C7" s="9">
        <f t="shared" si="0"/>
        <v>70247</v>
      </c>
      <c r="D7" s="9">
        <f t="shared" si="0"/>
        <v>84145</v>
      </c>
      <c r="E7" s="9">
        <f t="shared" si="0"/>
        <v>15982</v>
      </c>
      <c r="F7" s="9">
        <f t="shared" si="0"/>
        <v>58724</v>
      </c>
      <c r="G7" s="9">
        <f t="shared" si="0"/>
        <v>83939</v>
      </c>
      <c r="H7" s="9">
        <f t="shared" si="0"/>
        <v>9973</v>
      </c>
      <c r="I7" s="9">
        <f t="shared" si="0"/>
        <v>63237</v>
      </c>
      <c r="J7" s="9">
        <f t="shared" si="0"/>
        <v>72763</v>
      </c>
      <c r="K7" s="9">
        <f t="shared" si="0"/>
        <v>104233</v>
      </c>
      <c r="L7" s="9">
        <f t="shared" si="0"/>
        <v>80440</v>
      </c>
      <c r="M7" s="9">
        <f t="shared" si="0"/>
        <v>28455</v>
      </c>
      <c r="N7" s="9">
        <f t="shared" si="0"/>
        <v>16644</v>
      </c>
      <c r="O7" s="9">
        <f t="shared" si="0"/>
        <v>796711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8003</v>
      </c>
      <c r="C8" s="11">
        <f t="shared" si="1"/>
        <v>6176</v>
      </c>
      <c r="D8" s="11">
        <f t="shared" si="1"/>
        <v>6036</v>
      </c>
      <c r="E8" s="11">
        <f t="shared" si="1"/>
        <v>802</v>
      </c>
      <c r="F8" s="11">
        <f t="shared" si="1"/>
        <v>4177</v>
      </c>
      <c r="G8" s="11">
        <f t="shared" si="1"/>
        <v>5756</v>
      </c>
      <c r="H8" s="11">
        <f t="shared" si="1"/>
        <v>802</v>
      </c>
      <c r="I8" s="11">
        <f t="shared" si="1"/>
        <v>6026</v>
      </c>
      <c r="J8" s="11">
        <f t="shared" si="1"/>
        <v>5580</v>
      </c>
      <c r="K8" s="11">
        <f t="shared" si="1"/>
        <v>6126</v>
      </c>
      <c r="L8" s="11">
        <f t="shared" si="1"/>
        <v>4464</v>
      </c>
      <c r="M8" s="11">
        <f t="shared" si="1"/>
        <v>1612</v>
      </c>
      <c r="N8" s="11">
        <f t="shared" si="1"/>
        <v>1120</v>
      </c>
      <c r="O8" s="11">
        <f t="shared" si="1"/>
        <v>56680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8003</v>
      </c>
      <c r="C9" s="11">
        <v>6176</v>
      </c>
      <c r="D9" s="11">
        <v>6036</v>
      </c>
      <c r="E9" s="11">
        <v>802</v>
      </c>
      <c r="F9" s="11">
        <v>4177</v>
      </c>
      <c r="G9" s="11">
        <v>5756</v>
      </c>
      <c r="H9" s="11">
        <v>802</v>
      </c>
      <c r="I9" s="11">
        <v>6026</v>
      </c>
      <c r="J9" s="11">
        <v>5580</v>
      </c>
      <c r="K9" s="11">
        <v>6125</v>
      </c>
      <c r="L9" s="11">
        <v>4464</v>
      </c>
      <c r="M9" s="11">
        <v>1609</v>
      </c>
      <c r="N9" s="11">
        <v>1120</v>
      </c>
      <c r="O9" s="11">
        <f>SUM(B9:N9)</f>
        <v>56676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3</v>
      </c>
      <c r="N10" s="13">
        <v>0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99926</v>
      </c>
      <c r="C11" s="13">
        <v>64071</v>
      </c>
      <c r="D11" s="13">
        <v>78109</v>
      </c>
      <c r="E11" s="13">
        <v>15180</v>
      </c>
      <c r="F11" s="13">
        <v>54547</v>
      </c>
      <c r="G11" s="13">
        <v>78183</v>
      </c>
      <c r="H11" s="13">
        <v>9171</v>
      </c>
      <c r="I11" s="13">
        <v>57211</v>
      </c>
      <c r="J11" s="13">
        <v>67183</v>
      </c>
      <c r="K11" s="13">
        <v>98107</v>
      </c>
      <c r="L11" s="13">
        <v>75976</v>
      </c>
      <c r="M11" s="13">
        <v>26843</v>
      </c>
      <c r="N11" s="13">
        <v>15524</v>
      </c>
      <c r="O11" s="11">
        <f>SUM(B11:N11)</f>
        <v>740031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1.481795124872025</v>
      </c>
      <c r="C15" s="19">
        <v>1.60755491266506</v>
      </c>
      <c r="D15" s="19">
        <v>1.506916536858528</v>
      </c>
      <c r="E15" s="19">
        <v>1.134264900243638</v>
      </c>
      <c r="F15" s="19">
        <v>1.988311256641835</v>
      </c>
      <c r="G15" s="19">
        <v>1.753184246904035</v>
      </c>
      <c r="H15" s="19">
        <v>1.952537969967687</v>
      </c>
      <c r="I15" s="19">
        <v>1.524007746559935</v>
      </c>
      <c r="J15" s="19">
        <v>1.497994901311259</v>
      </c>
      <c r="K15" s="19">
        <v>1.490124495438001</v>
      </c>
      <c r="L15" s="19">
        <v>1.586480246617053</v>
      </c>
      <c r="M15" s="19">
        <v>1.627362375512859</v>
      </c>
      <c r="N15" s="19">
        <v>1.566256940253714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368174.23</v>
      </c>
      <c r="C17" s="24">
        <f aca="true" t="shared" si="2" ref="C17:N17">C18+C19+C20+C21+C22+C23+C24+C25</f>
        <v>280235.97</v>
      </c>
      <c r="D17" s="24">
        <f t="shared" si="2"/>
        <v>259200.27999999997</v>
      </c>
      <c r="E17" s="24">
        <f t="shared" si="2"/>
        <v>64447.990000000005</v>
      </c>
      <c r="F17" s="24">
        <f t="shared" si="2"/>
        <v>266360.97000000003</v>
      </c>
      <c r="G17" s="24">
        <f t="shared" si="2"/>
        <v>275834.99</v>
      </c>
      <c r="H17" s="24">
        <f t="shared" si="2"/>
        <v>43118.979999999996</v>
      </c>
      <c r="I17" s="24">
        <f t="shared" si="2"/>
        <v>234581.27999999997</v>
      </c>
      <c r="J17" s="24">
        <f t="shared" si="2"/>
        <v>251514.83000000002</v>
      </c>
      <c r="K17" s="24">
        <f t="shared" si="2"/>
        <v>355889.58999999997</v>
      </c>
      <c r="L17" s="24">
        <f t="shared" si="2"/>
        <v>335693.65</v>
      </c>
      <c r="M17" s="24">
        <f t="shared" si="2"/>
        <v>146259.52</v>
      </c>
      <c r="N17" s="24">
        <f t="shared" si="2"/>
        <v>67730.21</v>
      </c>
      <c r="O17" s="24">
        <f>O18+O19+O20+O21+O22+O23+O24+O25</f>
        <v>2949042.4900000007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241134.97</v>
      </c>
      <c r="C18" s="30">
        <f t="shared" si="3"/>
        <v>162094.95</v>
      </c>
      <c r="D18" s="30">
        <f t="shared" si="3"/>
        <v>170242.16</v>
      </c>
      <c r="E18" s="30">
        <f t="shared" si="3"/>
        <v>55315.3</v>
      </c>
      <c r="F18" s="30">
        <f t="shared" si="3"/>
        <v>137660.8</v>
      </c>
      <c r="G18" s="30">
        <f t="shared" si="3"/>
        <v>161758.85</v>
      </c>
      <c r="H18" s="30">
        <f t="shared" si="3"/>
        <v>25769.23</v>
      </c>
      <c r="I18" s="30">
        <f t="shared" si="3"/>
        <v>144762.14</v>
      </c>
      <c r="J18" s="30">
        <f t="shared" si="3"/>
        <v>167653.23</v>
      </c>
      <c r="K18" s="30">
        <f t="shared" si="3"/>
        <v>227165.4</v>
      </c>
      <c r="L18" s="30">
        <f t="shared" si="3"/>
        <v>199523.38</v>
      </c>
      <c r="M18" s="30">
        <f t="shared" si="3"/>
        <v>81537.8</v>
      </c>
      <c r="N18" s="30">
        <f t="shared" si="3"/>
        <v>43101.3</v>
      </c>
      <c r="O18" s="30">
        <f aca="true" t="shared" si="4" ref="O18:O25">SUM(B18:N18)</f>
        <v>1817719.5100000002</v>
      </c>
    </row>
    <row r="19" spans="1:23" ht="18.75" customHeight="1">
      <c r="A19" s="26" t="s">
        <v>35</v>
      </c>
      <c r="B19" s="30">
        <f>IF(B15&lt;&gt;0,ROUND((B15-1)*B18,2),0)</f>
        <v>116177.65</v>
      </c>
      <c r="C19" s="30">
        <f aca="true" t="shared" si="5" ref="C19:N19">IF(C15&lt;&gt;0,ROUND((C15-1)*C18,2),0)</f>
        <v>98481.58</v>
      </c>
      <c r="D19" s="30">
        <f t="shared" si="5"/>
        <v>86298.57</v>
      </c>
      <c r="E19" s="30">
        <f t="shared" si="5"/>
        <v>7426.9</v>
      </c>
      <c r="F19" s="30">
        <f t="shared" si="5"/>
        <v>136051.72</v>
      </c>
      <c r="G19" s="30">
        <f t="shared" si="5"/>
        <v>121834.22</v>
      </c>
      <c r="H19" s="30">
        <f t="shared" si="5"/>
        <v>24546.17</v>
      </c>
      <c r="I19" s="30">
        <f t="shared" si="5"/>
        <v>75856.48</v>
      </c>
      <c r="J19" s="30">
        <f t="shared" si="5"/>
        <v>83490.45</v>
      </c>
      <c r="K19" s="30">
        <f t="shared" si="5"/>
        <v>111339.33</v>
      </c>
      <c r="L19" s="30">
        <f t="shared" si="5"/>
        <v>117016.52</v>
      </c>
      <c r="M19" s="30">
        <f t="shared" si="5"/>
        <v>51153.75</v>
      </c>
      <c r="N19" s="30">
        <f t="shared" si="5"/>
        <v>24406.41</v>
      </c>
      <c r="O19" s="30">
        <f t="shared" si="4"/>
        <v>1054079.75</v>
      </c>
      <c r="W19" s="62"/>
    </row>
    <row r="20" spans="1:15" ht="18.75" customHeight="1">
      <c r="A20" s="26" t="s">
        <v>36</v>
      </c>
      <c r="B20" s="30">
        <v>16809.09</v>
      </c>
      <c r="C20" s="30">
        <v>13390.33</v>
      </c>
      <c r="D20" s="30">
        <v>6232.71</v>
      </c>
      <c r="E20" s="30">
        <v>3288.55</v>
      </c>
      <c r="F20" s="30">
        <v>8537.75</v>
      </c>
      <c r="G20" s="30">
        <v>12611.16</v>
      </c>
      <c r="H20" s="30">
        <v>1682.49</v>
      </c>
      <c r="I20" s="30">
        <v>8735.86</v>
      </c>
      <c r="J20" s="30">
        <v>10157.16</v>
      </c>
      <c r="K20" s="30">
        <v>17885.81</v>
      </c>
      <c r="L20" s="30">
        <v>17427.64</v>
      </c>
      <c r="M20" s="30">
        <v>6673.51</v>
      </c>
      <c r="N20" s="30">
        <v>2491.29</v>
      </c>
      <c r="O20" s="30">
        <f t="shared" si="4"/>
        <v>125923.34999999999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15047.89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-473.58</v>
      </c>
      <c r="C23" s="30">
        <v>-465.78</v>
      </c>
      <c r="D23" s="30">
        <v>-158.14</v>
      </c>
      <c r="E23" s="30">
        <v>0</v>
      </c>
      <c r="F23" s="30">
        <v>0</v>
      </c>
      <c r="G23" s="30">
        <v>-5817.61</v>
      </c>
      <c r="H23" s="30">
        <v>-1094.21</v>
      </c>
      <c r="I23" s="30">
        <v>-865.7</v>
      </c>
      <c r="J23" s="30">
        <v>-4227.81</v>
      </c>
      <c r="K23" s="30">
        <v>0</v>
      </c>
      <c r="L23" s="30">
        <v>0</v>
      </c>
      <c r="M23" s="30">
        <v>-211.89</v>
      </c>
      <c r="N23" s="30">
        <v>-135.66</v>
      </c>
      <c r="O23" s="30">
        <f t="shared" si="4"/>
        <v>-13450.380000000001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-44767.5</v>
      </c>
      <c r="C24" s="30">
        <v>-32890.81</v>
      </c>
      <c r="D24" s="30">
        <v>-30456</v>
      </c>
      <c r="E24" s="30">
        <v>-8427.6</v>
      </c>
      <c r="F24" s="30">
        <v>-31827.07</v>
      </c>
      <c r="G24" s="30">
        <v>-36371.7</v>
      </c>
      <c r="H24" s="30">
        <v>-7784.7</v>
      </c>
      <c r="I24" s="30">
        <v>-30443.04</v>
      </c>
      <c r="J24" s="30">
        <v>-28987.83</v>
      </c>
      <c r="K24" s="30">
        <v>-37681.52</v>
      </c>
      <c r="L24" s="30">
        <v>-35375.94</v>
      </c>
      <c r="M24" s="30">
        <v>-18358.34</v>
      </c>
      <c r="N24" s="30">
        <v>-10694.7</v>
      </c>
      <c r="O24" s="30">
        <f t="shared" si="4"/>
        <v>-354066.75000000006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25672.99</v>
      </c>
      <c r="E25" s="30">
        <v>6844.84</v>
      </c>
      <c r="F25" s="30">
        <v>14569.78</v>
      </c>
      <c r="G25" s="30">
        <v>20452.08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303789.12000000005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-35213.2</v>
      </c>
      <c r="C27" s="30">
        <f>+C28+C30+C41+C42+C45-C46</f>
        <v>-27174.4</v>
      </c>
      <c r="D27" s="30">
        <f t="shared" si="6"/>
        <v>-26558.4</v>
      </c>
      <c r="E27" s="30">
        <f t="shared" si="6"/>
        <v>-3528.8</v>
      </c>
      <c r="F27" s="30">
        <f t="shared" si="6"/>
        <v>-18378.8</v>
      </c>
      <c r="G27" s="30">
        <f t="shared" si="6"/>
        <v>-25326.4</v>
      </c>
      <c r="H27" s="30">
        <f t="shared" si="6"/>
        <v>-3528.8</v>
      </c>
      <c r="I27" s="30">
        <f t="shared" si="6"/>
        <v>-26514.4</v>
      </c>
      <c r="J27" s="30">
        <f t="shared" si="6"/>
        <v>-24552</v>
      </c>
      <c r="K27" s="30">
        <f t="shared" si="6"/>
        <v>-26950</v>
      </c>
      <c r="L27" s="30">
        <f t="shared" si="6"/>
        <v>-19641.6</v>
      </c>
      <c r="M27" s="30">
        <f t="shared" si="6"/>
        <v>-7079.6</v>
      </c>
      <c r="N27" s="30">
        <f t="shared" si="6"/>
        <v>-4928</v>
      </c>
      <c r="O27" s="30">
        <f t="shared" si="6"/>
        <v>-249374.4</v>
      </c>
    </row>
    <row r="28" spans="1:15" ht="18.75" customHeight="1">
      <c r="A28" s="26" t="s">
        <v>40</v>
      </c>
      <c r="B28" s="31">
        <f>+B29</f>
        <v>-35213.2</v>
      </c>
      <c r="C28" s="31">
        <f>+C29</f>
        <v>-27174.4</v>
      </c>
      <c r="D28" s="31">
        <f aca="true" t="shared" si="7" ref="D28:O28">+D29</f>
        <v>-26558.4</v>
      </c>
      <c r="E28" s="31">
        <f t="shared" si="7"/>
        <v>-3528.8</v>
      </c>
      <c r="F28" s="31">
        <f t="shared" si="7"/>
        <v>-18378.8</v>
      </c>
      <c r="G28" s="31">
        <f t="shared" si="7"/>
        <v>-25326.4</v>
      </c>
      <c r="H28" s="31">
        <f t="shared" si="7"/>
        <v>-3528.8</v>
      </c>
      <c r="I28" s="31">
        <f t="shared" si="7"/>
        <v>-26514.4</v>
      </c>
      <c r="J28" s="31">
        <f t="shared" si="7"/>
        <v>-24552</v>
      </c>
      <c r="K28" s="31">
        <f t="shared" si="7"/>
        <v>-26950</v>
      </c>
      <c r="L28" s="31">
        <f t="shared" si="7"/>
        <v>-19641.6</v>
      </c>
      <c r="M28" s="31">
        <f t="shared" si="7"/>
        <v>-7079.6</v>
      </c>
      <c r="N28" s="31">
        <f t="shared" si="7"/>
        <v>-4928</v>
      </c>
      <c r="O28" s="31">
        <f t="shared" si="7"/>
        <v>-249374.4</v>
      </c>
    </row>
    <row r="29" spans="1:26" ht="18.75" customHeight="1">
      <c r="A29" s="27" t="s">
        <v>41</v>
      </c>
      <c r="B29" s="16">
        <f>ROUND((-B9)*$G$3,2)</f>
        <v>-35213.2</v>
      </c>
      <c r="C29" s="16">
        <f aca="true" t="shared" si="8" ref="C29:N29">ROUND((-C9)*$G$3,2)</f>
        <v>-27174.4</v>
      </c>
      <c r="D29" s="16">
        <f t="shared" si="8"/>
        <v>-26558.4</v>
      </c>
      <c r="E29" s="16">
        <f t="shared" si="8"/>
        <v>-3528.8</v>
      </c>
      <c r="F29" s="16">
        <f t="shared" si="8"/>
        <v>-18378.8</v>
      </c>
      <c r="G29" s="16">
        <f t="shared" si="8"/>
        <v>-25326.4</v>
      </c>
      <c r="H29" s="16">
        <f t="shared" si="8"/>
        <v>-3528.8</v>
      </c>
      <c r="I29" s="16">
        <f t="shared" si="8"/>
        <v>-26514.4</v>
      </c>
      <c r="J29" s="16">
        <f t="shared" si="8"/>
        <v>-24552</v>
      </c>
      <c r="K29" s="16">
        <f t="shared" si="8"/>
        <v>-26950</v>
      </c>
      <c r="L29" s="16">
        <f t="shared" si="8"/>
        <v>-19641.6</v>
      </c>
      <c r="M29" s="16">
        <f t="shared" si="8"/>
        <v>-7079.6</v>
      </c>
      <c r="N29" s="16">
        <f t="shared" si="8"/>
        <v>-4928</v>
      </c>
      <c r="O29" s="32">
        <f aca="true" t="shared" si="9" ref="O29:O46">SUM(B29:N29)</f>
        <v>-249374.4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332961.02999999997</v>
      </c>
      <c r="C44" s="36">
        <f t="shared" si="11"/>
        <v>253061.56999999998</v>
      </c>
      <c r="D44" s="36">
        <f t="shared" si="11"/>
        <v>232641.87999999998</v>
      </c>
      <c r="E44" s="36">
        <f t="shared" si="11"/>
        <v>60919.19</v>
      </c>
      <c r="F44" s="36">
        <f t="shared" si="11"/>
        <v>247982.17000000004</v>
      </c>
      <c r="G44" s="36">
        <f t="shared" si="11"/>
        <v>250508.59</v>
      </c>
      <c r="H44" s="36">
        <f t="shared" si="11"/>
        <v>39590.17999999999</v>
      </c>
      <c r="I44" s="36">
        <f t="shared" si="11"/>
        <v>208066.87999999998</v>
      </c>
      <c r="J44" s="36">
        <f t="shared" si="11"/>
        <v>226962.83000000002</v>
      </c>
      <c r="K44" s="36">
        <f t="shared" si="11"/>
        <v>328939.58999999997</v>
      </c>
      <c r="L44" s="36">
        <f t="shared" si="11"/>
        <v>316052.05000000005</v>
      </c>
      <c r="M44" s="36">
        <f t="shared" si="11"/>
        <v>139179.91999999998</v>
      </c>
      <c r="N44" s="36">
        <f t="shared" si="11"/>
        <v>62802.21000000001</v>
      </c>
      <c r="O44" s="36">
        <f>SUM(B44:N44)</f>
        <v>2699668.09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332961.04000000004</v>
      </c>
      <c r="C50" s="51">
        <f t="shared" si="12"/>
        <v>253061.58</v>
      </c>
      <c r="D50" s="51">
        <f t="shared" si="12"/>
        <v>232641.88</v>
      </c>
      <c r="E50" s="51">
        <f t="shared" si="12"/>
        <v>60919.19</v>
      </c>
      <c r="F50" s="51">
        <f t="shared" si="12"/>
        <v>247982.17</v>
      </c>
      <c r="G50" s="51">
        <f t="shared" si="12"/>
        <v>250508.58</v>
      </c>
      <c r="H50" s="51">
        <f t="shared" si="12"/>
        <v>39590.19</v>
      </c>
      <c r="I50" s="51">
        <f t="shared" si="12"/>
        <v>208066.88</v>
      </c>
      <c r="J50" s="51">
        <f t="shared" si="12"/>
        <v>226962.83</v>
      </c>
      <c r="K50" s="51">
        <f t="shared" si="12"/>
        <v>328939.59</v>
      </c>
      <c r="L50" s="51">
        <f t="shared" si="12"/>
        <v>316052.04</v>
      </c>
      <c r="M50" s="51">
        <f t="shared" si="12"/>
        <v>139179.92</v>
      </c>
      <c r="N50" s="51">
        <f t="shared" si="12"/>
        <v>62802.21</v>
      </c>
      <c r="O50" s="36">
        <f t="shared" si="12"/>
        <v>2699668.1</v>
      </c>
      <c r="Q50"/>
    </row>
    <row r="51" spans="1:18" ht="18.75" customHeight="1">
      <c r="A51" s="26" t="s">
        <v>59</v>
      </c>
      <c r="B51" s="51">
        <v>282572.46</v>
      </c>
      <c r="C51" s="51">
        <v>192533.46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475105.92000000004</v>
      </c>
      <c r="P51"/>
      <c r="Q51"/>
      <c r="R51" s="43"/>
    </row>
    <row r="52" spans="1:16" ht="18.75" customHeight="1">
      <c r="A52" s="26" t="s">
        <v>60</v>
      </c>
      <c r="B52" s="51">
        <v>50388.58</v>
      </c>
      <c r="C52" s="51">
        <v>60528.12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110916.70000000001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232641.88</v>
      </c>
      <c r="E53" s="52">
        <v>0</v>
      </c>
      <c r="F53" s="52">
        <v>0</v>
      </c>
      <c r="G53" s="52">
        <v>0</v>
      </c>
      <c r="H53" s="51">
        <v>39590.19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272232.07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60919.19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60919.19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247982.17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247982.17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250508.58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250508.58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208066.88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208066.88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226962.83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226962.83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328939.59</v>
      </c>
      <c r="L59" s="31">
        <v>316052.04</v>
      </c>
      <c r="M59" s="52">
        <v>0</v>
      </c>
      <c r="N59" s="52">
        <v>0</v>
      </c>
      <c r="O59" s="36">
        <f t="shared" si="13"/>
        <v>644991.63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139179.92</v>
      </c>
      <c r="N60" s="52">
        <v>0</v>
      </c>
      <c r="O60" s="36">
        <f t="shared" si="13"/>
        <v>139179.92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62802.21</v>
      </c>
      <c r="O61" s="55">
        <f t="shared" si="13"/>
        <v>62802.21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2020-10-01T17:21:37Z</dcterms:modified>
  <cp:category/>
  <cp:version/>
  <cp:contentType/>
  <cp:contentStatus/>
</cp:coreProperties>
</file>