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<sst xmlns="http://schemas.openxmlformats.org/spreadsheetml/2006/main" count="79" uniqueCount="76">
  <si>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</si>
  <si>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</si>
  <si>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</si>
  <si>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</si>
  <si>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</si>
  <si>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</si>
  <si>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</si>
  <si>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</si>
  <si>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</si>
  <si>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</si>
  <si>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</si>
  <si>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</si>
  <si>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</si>
  <si>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</si>
  <si>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</si>
  <si>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</si>
  <si>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</si>
  <si>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</si>
  <si>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</si>
  <si>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</si>
  <si>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</si>
  <si>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</si>
  <si>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</si>
  <si>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</si>
  <si>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</si>
  <si>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</si>
  <si>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</si>
  <si>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</si>
  <si>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</si>
  <si>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</si>
  <si>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</si>
  <si>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</si>
  <si>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</si>
  <si>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</si>
  <si>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</si>
  <si>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</si>
  <si>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</si>
  <si>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</si>
  <si>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</si>
  <si>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</si>
  <si>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</si>
  <si>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</si>
  <si>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</si>
  <si>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</si>
  <si>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</si>
  <si>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</si>
  <si>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</si>
  <si>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</si>
  <si>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</si>
  <si>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</si>
  <si>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</si>
  <si>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</si>
  <si>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</si>
  <si>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</si>
  <si>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</si>
  <si>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</si>
  <si>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</si>
  <si>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</si>
  <si>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</si>
  <si>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</si>
  <si>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</si>
  <si>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</si>
  <si>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</si>
  <si>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</si>
  <si>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</si>
  <si>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</si>
  <si>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</si>
  <si>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</si>
  <si>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</si>
  <si>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</si>
  <si>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</si>
  <si>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</si>
  <si>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</si>
  <si>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</si>
  <si>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</si>
  <si>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25/09/20 - VENCIMENTO 02/10/20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</si>
</sst>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80" zoomScaleNormal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290898</v>
      </c>
      <c r="C7" s="9">
        <f t="shared" si="0"/>
        <v>197869</v>
      </c>
      <c r="D7" s="9">
        <f t="shared" si="0"/>
        <v>222288</v>
      </c>
      <c r="E7" s="9">
        <f t="shared" si="0"/>
        <v>46848</v>
      </c>
      <c r="F7" s="9">
        <f t="shared" si="0"/>
        <v>154180</v>
      </c>
      <c r="G7" s="9">
        <f t="shared" si="0"/>
        <v>253824</v>
      </c>
      <c r="H7" s="9">
        <f t="shared" si="0"/>
        <v>40071</v>
      </c>
      <c r="I7" s="9">
        <f t="shared" si="0"/>
        <v>202774</v>
      </c>
      <c r="J7" s="9">
        <f t="shared" si="0"/>
        <v>187125</v>
      </c>
      <c r="K7" s="9">
        <f t="shared" si="0"/>
        <v>259479</v>
      </c>
      <c r="L7" s="9">
        <f t="shared" si="0"/>
        <v>199594</v>
      </c>
      <c r="M7" s="9">
        <f t="shared" si="0"/>
        <v>86673</v>
      </c>
      <c r="N7" s="9">
        <f t="shared" si="0"/>
        <v>58267</v>
      </c>
      <c r="O7" s="9">
        <f t="shared" si="0"/>
        <v>2199890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14308</v>
      </c>
      <c r="C8" s="11">
        <f t="shared" si="1"/>
        <v>12037</v>
      </c>
      <c r="D8" s="11">
        <f t="shared" si="1"/>
        <v>10296</v>
      </c>
      <c r="E8" s="11">
        <f t="shared" si="1"/>
        <v>1912</v>
      </c>
      <c r="F8" s="11">
        <f t="shared" si="1"/>
        <v>7024</v>
      </c>
      <c r="G8" s="11">
        <f t="shared" si="1"/>
        <v>12168</v>
      </c>
      <c r="H8" s="11">
        <f t="shared" si="1"/>
        <v>2451</v>
      </c>
      <c r="I8" s="11">
        <f t="shared" si="1"/>
        <v>13136</v>
      </c>
      <c r="J8" s="11">
        <f t="shared" si="1"/>
        <v>10386</v>
      </c>
      <c r="K8" s="11">
        <f t="shared" si="1"/>
        <v>8835</v>
      </c>
      <c r="L8" s="11">
        <f t="shared" si="1"/>
        <v>7482</v>
      </c>
      <c r="M8" s="11">
        <f t="shared" si="1"/>
        <v>3883</v>
      </c>
      <c r="N8" s="11">
        <f t="shared" si="1"/>
        <v>3430</v>
      </c>
      <c r="O8" s="11">
        <f t="shared" si="1"/>
        <v>107348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14308</v>
      </c>
      <c r="C9" s="11">
        <v>12037</v>
      </c>
      <c r="D9" s="11">
        <v>10296</v>
      </c>
      <c r="E9" s="11">
        <v>1912</v>
      </c>
      <c r="F9" s="11">
        <v>7024</v>
      </c>
      <c r="G9" s="11">
        <v>12168</v>
      </c>
      <c r="H9" s="11">
        <v>2451</v>
      </c>
      <c r="I9" s="11">
        <v>13134</v>
      </c>
      <c r="J9" s="11">
        <v>10386</v>
      </c>
      <c r="K9" s="11">
        <v>8831</v>
      </c>
      <c r="L9" s="11">
        <v>7482</v>
      </c>
      <c r="M9" s="11">
        <v>3880</v>
      </c>
      <c r="N9" s="11">
        <v>3430</v>
      </c>
      <c r="O9" s="11">
        <f>SUM(B9:N9)</f>
        <v>107339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4</v>
      </c>
      <c r="L10" s="13">
        <v>0</v>
      </c>
      <c r="M10" s="13">
        <v>3</v>
      </c>
      <c r="N10" s="13">
        <v>0</v>
      </c>
      <c r="O10" s="11">
        <f>SUM(B10:N10)</f>
        <v>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276590</v>
      </c>
      <c r="C11" s="13">
        <v>185832</v>
      </c>
      <c r="D11" s="13">
        <v>211992</v>
      </c>
      <c r="E11" s="13">
        <v>44936</v>
      </c>
      <c r="F11" s="13">
        <v>147156</v>
      </c>
      <c r="G11" s="13">
        <v>241656</v>
      </c>
      <c r="H11" s="13">
        <v>37620</v>
      </c>
      <c r="I11" s="13">
        <v>189638</v>
      </c>
      <c r="J11" s="13">
        <v>176739</v>
      </c>
      <c r="K11" s="13">
        <v>250644</v>
      </c>
      <c r="L11" s="13">
        <v>192112</v>
      </c>
      <c r="M11" s="13">
        <v>82790</v>
      </c>
      <c r="N11" s="13">
        <v>54837</v>
      </c>
      <c r="O11" s="11">
        <f>SUM(B11:N11)</f>
        <v>2092542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1.492067518808955</v>
      </c>
      <c r="C15" s="19">
        <v>1.611233483424248</v>
      </c>
      <c r="D15" s="19">
        <v>1.408639365873435</v>
      </c>
      <c r="E15" s="19">
        <v>1.124315211664965</v>
      </c>
      <c r="F15" s="19">
        <v>1.969509262906498</v>
      </c>
      <c r="G15" s="19">
        <v>1.938303083837064</v>
      </c>
      <c r="H15" s="19">
        <v>1.737579641625326</v>
      </c>
      <c r="I15" s="19">
        <v>1.564306013407335</v>
      </c>
      <c r="J15" s="19">
        <v>1.594020189820112</v>
      </c>
      <c r="K15" s="19">
        <v>1.487323504604402</v>
      </c>
      <c r="L15" s="19">
        <v>1.550719451553613</v>
      </c>
      <c r="M15" s="19">
        <v>1.614238490325255</v>
      </c>
      <c r="N15" s="19">
        <v>1.587422563596889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999103.2300000001</v>
      </c>
      <c r="C17" s="24">
        <f aca="true" t="shared" si="2" ref="C17:N17">C18+C19+C20+C21+C22+C23+C24+C25</f>
        <v>767217.46</v>
      </c>
      <c r="D17" s="24">
        <f t="shared" si="2"/>
        <v>640991.44</v>
      </c>
      <c r="E17" s="24">
        <f t="shared" si="2"/>
        <v>186782.74999999997</v>
      </c>
      <c r="F17" s="24">
        <f t="shared" si="2"/>
        <v>710730.71</v>
      </c>
      <c r="G17" s="24">
        <f t="shared" si="2"/>
        <v>951508.5</v>
      </c>
      <c r="H17" s="24">
        <f t="shared" si="2"/>
        <v>174031.8</v>
      </c>
      <c r="I17" s="24">
        <f t="shared" si="2"/>
        <v>745871.5700000001</v>
      </c>
      <c r="J17" s="24">
        <f t="shared" si="2"/>
        <v>699540.11</v>
      </c>
      <c r="K17" s="24">
        <f t="shared" si="2"/>
        <v>873442.71</v>
      </c>
      <c r="L17" s="24">
        <f t="shared" si="2"/>
        <v>799364.1099999999</v>
      </c>
      <c r="M17" s="24">
        <f t="shared" si="2"/>
        <v>419367.01000000007</v>
      </c>
      <c r="N17" s="24">
        <f t="shared" si="2"/>
        <v>243998.22999999998</v>
      </c>
      <c r="O17" s="24">
        <f>O18+O19+O20+O21+O22+O23+O24+O25</f>
        <v>8211949.630000002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649924.31</v>
      </c>
      <c r="C18" s="30">
        <f t="shared" si="3"/>
        <v>456582.72</v>
      </c>
      <c r="D18" s="30">
        <f t="shared" si="3"/>
        <v>449733.08</v>
      </c>
      <c r="E18" s="30">
        <f t="shared" si="3"/>
        <v>162145.61</v>
      </c>
      <c r="F18" s="30">
        <f t="shared" si="3"/>
        <v>361428.76</v>
      </c>
      <c r="G18" s="30">
        <f t="shared" si="3"/>
        <v>489144.23</v>
      </c>
      <c r="H18" s="30">
        <f t="shared" si="3"/>
        <v>103539.46</v>
      </c>
      <c r="I18" s="30">
        <f t="shared" si="3"/>
        <v>464190.24</v>
      </c>
      <c r="J18" s="30">
        <f t="shared" si="3"/>
        <v>431154.71</v>
      </c>
      <c r="K18" s="30">
        <f t="shared" si="3"/>
        <v>565508.53</v>
      </c>
      <c r="L18" s="30">
        <f t="shared" si="3"/>
        <v>495072.96</v>
      </c>
      <c r="M18" s="30">
        <f t="shared" si="3"/>
        <v>248361.48</v>
      </c>
      <c r="N18" s="30">
        <f t="shared" si="3"/>
        <v>150888.22</v>
      </c>
      <c r="O18" s="30">
        <f aca="true" t="shared" si="4" ref="O18:O25">SUM(B18:N18)</f>
        <v>5027674.3100000005</v>
      </c>
    </row>
    <row r="19" spans="1:23" ht="18.75" customHeight="1">
      <c r="A19" s="26" t="s">
        <v>35</v>
      </c>
      <c r="B19" s="30">
        <f>IF(B15&lt;&gt;0,ROUND((B15-1)*B18,2),0)</f>
        <v>319806.64</v>
      </c>
      <c r="C19" s="30">
        <f aca="true" t="shared" si="5" ref="C19:N19">IF(C15&lt;&gt;0,ROUND((C15-1)*C18,2),0)</f>
        <v>279078.65</v>
      </c>
      <c r="D19" s="30">
        <f t="shared" si="5"/>
        <v>183778.64</v>
      </c>
      <c r="E19" s="30">
        <f t="shared" si="5"/>
        <v>20157.17</v>
      </c>
      <c r="F19" s="30">
        <f t="shared" si="5"/>
        <v>350408.53</v>
      </c>
      <c r="G19" s="30">
        <f t="shared" si="5"/>
        <v>458965.54</v>
      </c>
      <c r="H19" s="30">
        <f t="shared" si="5"/>
        <v>76368.6</v>
      </c>
      <c r="I19" s="30">
        <f t="shared" si="5"/>
        <v>261945.34</v>
      </c>
      <c r="J19" s="30">
        <f t="shared" si="5"/>
        <v>256114.6</v>
      </c>
      <c r="K19" s="30">
        <f t="shared" si="5"/>
        <v>275585.6</v>
      </c>
      <c r="L19" s="30">
        <f t="shared" si="5"/>
        <v>272646.31</v>
      </c>
      <c r="M19" s="30">
        <f t="shared" si="5"/>
        <v>152553.18</v>
      </c>
      <c r="N19" s="30">
        <f t="shared" si="5"/>
        <v>88635.15</v>
      </c>
      <c r="O19" s="30">
        <f t="shared" si="4"/>
        <v>2996043.9500000007</v>
      </c>
      <c r="W19" s="62"/>
    </row>
    <row r="20" spans="1:15" ht="18.75" customHeight="1">
      <c r="A20" s="26" t="s">
        <v>36</v>
      </c>
      <c r="B20" s="30">
        <v>35286.04</v>
      </c>
      <c r="C20" s="30">
        <v>25279.78</v>
      </c>
      <c r="D20" s="30">
        <v>11292.84</v>
      </c>
      <c r="E20" s="30">
        <v>6066.77</v>
      </c>
      <c r="F20" s="30">
        <v>14822.32</v>
      </c>
      <c r="G20" s="30">
        <v>22891.82</v>
      </c>
      <c r="H20" s="30">
        <v>3176.85</v>
      </c>
      <c r="I20" s="30">
        <v>14418.66</v>
      </c>
      <c r="J20" s="30">
        <v>21807.33</v>
      </c>
      <c r="K20" s="30">
        <v>32849.53</v>
      </c>
      <c r="L20" s="30">
        <v>30014.73</v>
      </c>
      <c r="M20" s="30">
        <v>11560.13</v>
      </c>
      <c r="N20" s="30">
        <v>6747.79</v>
      </c>
      <c r="O20" s="30">
        <f t="shared" si="4"/>
        <v>236214.59000000005</v>
      </c>
    </row>
    <row r="21" spans="1:15" ht="18.75" customHeight="1">
      <c r="A21" s="26" t="s">
        <v>37</v>
      </c>
      <c r="B21" s="30">
        <v>2735.98</v>
      </c>
      <c r="C21" s="30">
        <v>2735.98</v>
      </c>
      <c r="D21" s="30">
        <v>1367.99</v>
      </c>
      <c r="E21" s="30">
        <v>0</v>
      </c>
      <c r="F21" s="30">
        <v>1367.99</v>
      </c>
      <c r="G21" s="30">
        <v>1367.99</v>
      </c>
      <c r="H21" s="30">
        <v>0</v>
      </c>
      <c r="I21" s="30">
        <v>0</v>
      </c>
      <c r="J21" s="30">
        <v>1367.99</v>
      </c>
      <c r="K21" s="30">
        <v>1367.99</v>
      </c>
      <c r="L21" s="30">
        <v>1367.99</v>
      </c>
      <c r="M21" s="30">
        <v>0</v>
      </c>
      <c r="N21" s="30">
        <v>1367.99</v>
      </c>
      <c r="O21" s="30">
        <f t="shared" si="4"/>
        <v>15047.89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-157.86</v>
      </c>
      <c r="C23" s="30">
        <v>-388.15</v>
      </c>
      <c r="D23" s="30">
        <v>-2372.1</v>
      </c>
      <c r="E23" s="30">
        <v>-74.27</v>
      </c>
      <c r="F23" s="30">
        <v>-321.88</v>
      </c>
      <c r="G23" s="30">
        <v>-1041.96</v>
      </c>
      <c r="H23" s="30">
        <v>-2188.42</v>
      </c>
      <c r="I23" s="30">
        <v>0</v>
      </c>
      <c r="J23" s="30">
        <v>-2074.02</v>
      </c>
      <c r="K23" s="30">
        <v>0</v>
      </c>
      <c r="L23" s="30">
        <v>-941.64</v>
      </c>
      <c r="M23" s="30">
        <v>-494.41</v>
      </c>
      <c r="N23" s="30">
        <v>0</v>
      </c>
      <c r="O23" s="30">
        <f t="shared" si="4"/>
        <v>-10054.71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-45049.5</v>
      </c>
      <c r="C24" s="30">
        <v>-32961.24</v>
      </c>
      <c r="D24" s="30">
        <v>-28482</v>
      </c>
      <c r="E24" s="30">
        <v>-8357.37</v>
      </c>
      <c r="F24" s="30">
        <v>-31544.79</v>
      </c>
      <c r="G24" s="30">
        <v>-40271.2</v>
      </c>
      <c r="H24" s="30">
        <v>-6864.69</v>
      </c>
      <c r="I24" s="30">
        <v>-31218.21</v>
      </c>
      <c r="J24" s="30">
        <v>-30892.14</v>
      </c>
      <c r="K24" s="30">
        <v>-37681.52</v>
      </c>
      <c r="L24" s="30">
        <v>-34530.3</v>
      </c>
      <c r="M24" s="30">
        <v>-18078.06</v>
      </c>
      <c r="N24" s="30">
        <v>-10834.5</v>
      </c>
      <c r="O24" s="30">
        <f t="shared" si="4"/>
        <v>-356765.51999999996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36557.62</v>
      </c>
      <c r="C25" s="30">
        <v>36889.72</v>
      </c>
      <c r="D25" s="30">
        <v>25672.99</v>
      </c>
      <c r="E25" s="30">
        <v>6844.84</v>
      </c>
      <c r="F25" s="30">
        <v>14569.78</v>
      </c>
      <c r="G25" s="30">
        <v>20452.08</v>
      </c>
      <c r="H25" s="30">
        <v>0</v>
      </c>
      <c r="I25" s="30">
        <v>36535.54</v>
      </c>
      <c r="J25" s="30">
        <v>22061.64</v>
      </c>
      <c r="K25" s="30">
        <v>35812.58</v>
      </c>
      <c r="L25" s="30">
        <v>35734.06</v>
      </c>
      <c r="M25" s="30">
        <v>25464.69</v>
      </c>
      <c r="N25" s="30">
        <v>7193.58</v>
      </c>
      <c r="O25" s="30">
        <f t="shared" si="4"/>
        <v>303789.12000000005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-62955.2</v>
      </c>
      <c r="C27" s="30">
        <f>+C28+C30+C41+C42+C45-C46</f>
        <v>-52962.8</v>
      </c>
      <c r="D27" s="30">
        <f t="shared" si="6"/>
        <v>-45302.4</v>
      </c>
      <c r="E27" s="30">
        <f t="shared" si="6"/>
        <v>-8412.8</v>
      </c>
      <c r="F27" s="30">
        <f t="shared" si="6"/>
        <v>-30905.6</v>
      </c>
      <c r="G27" s="30">
        <f t="shared" si="6"/>
        <v>-53539.2</v>
      </c>
      <c r="H27" s="30">
        <f t="shared" si="6"/>
        <v>-140784.4</v>
      </c>
      <c r="I27" s="30">
        <f t="shared" si="6"/>
        <v>-57789.6</v>
      </c>
      <c r="J27" s="30">
        <f t="shared" si="6"/>
        <v>-45698.4</v>
      </c>
      <c r="K27" s="30">
        <f t="shared" si="6"/>
        <v>-38856.4</v>
      </c>
      <c r="L27" s="30">
        <f t="shared" si="6"/>
        <v>-32920.8</v>
      </c>
      <c r="M27" s="30">
        <f t="shared" si="6"/>
        <v>-17072</v>
      </c>
      <c r="N27" s="30">
        <f t="shared" si="6"/>
        <v>-15092</v>
      </c>
      <c r="O27" s="30">
        <f t="shared" si="6"/>
        <v>-602291.6000000001</v>
      </c>
    </row>
    <row r="28" spans="1:15" ht="18.75" customHeight="1">
      <c r="A28" s="26" t="s">
        <v>40</v>
      </c>
      <c r="B28" s="31">
        <f>+B29</f>
        <v>-62955.2</v>
      </c>
      <c r="C28" s="31">
        <f>+C29</f>
        <v>-52962.8</v>
      </c>
      <c r="D28" s="31">
        <f aca="true" t="shared" si="7" ref="D28:O28">+D29</f>
        <v>-45302.4</v>
      </c>
      <c r="E28" s="31">
        <f t="shared" si="7"/>
        <v>-8412.8</v>
      </c>
      <c r="F28" s="31">
        <f t="shared" si="7"/>
        <v>-30905.6</v>
      </c>
      <c r="G28" s="31">
        <f t="shared" si="7"/>
        <v>-53539.2</v>
      </c>
      <c r="H28" s="31">
        <f t="shared" si="7"/>
        <v>-10784.4</v>
      </c>
      <c r="I28" s="31">
        <f t="shared" si="7"/>
        <v>-57789.6</v>
      </c>
      <c r="J28" s="31">
        <f t="shared" si="7"/>
        <v>-45698.4</v>
      </c>
      <c r="K28" s="31">
        <f t="shared" si="7"/>
        <v>-38856.4</v>
      </c>
      <c r="L28" s="31">
        <f t="shared" si="7"/>
        <v>-32920.8</v>
      </c>
      <c r="M28" s="31">
        <f t="shared" si="7"/>
        <v>-17072</v>
      </c>
      <c r="N28" s="31">
        <f t="shared" si="7"/>
        <v>-15092</v>
      </c>
      <c r="O28" s="31">
        <f t="shared" si="7"/>
        <v>-472291.60000000003</v>
      </c>
    </row>
    <row r="29" spans="1:26" ht="18.75" customHeight="1">
      <c r="A29" s="27" t="s">
        <v>41</v>
      </c>
      <c r="B29" s="16">
        <f>ROUND((-B9)*$G$3,2)</f>
        <v>-62955.2</v>
      </c>
      <c r="C29" s="16">
        <f aca="true" t="shared" si="8" ref="C29:N29">ROUND((-C9)*$G$3,2)</f>
        <v>-52962.8</v>
      </c>
      <c r="D29" s="16">
        <f t="shared" si="8"/>
        <v>-45302.4</v>
      </c>
      <c r="E29" s="16">
        <f t="shared" si="8"/>
        <v>-8412.8</v>
      </c>
      <c r="F29" s="16">
        <f t="shared" si="8"/>
        <v>-30905.6</v>
      </c>
      <c r="G29" s="16">
        <f t="shared" si="8"/>
        <v>-53539.2</v>
      </c>
      <c r="H29" s="16">
        <f t="shared" si="8"/>
        <v>-10784.4</v>
      </c>
      <c r="I29" s="16">
        <f t="shared" si="8"/>
        <v>-57789.6</v>
      </c>
      <c r="J29" s="16">
        <f t="shared" si="8"/>
        <v>-45698.4</v>
      </c>
      <c r="K29" s="16">
        <f t="shared" si="8"/>
        <v>-38856.4</v>
      </c>
      <c r="L29" s="16">
        <f t="shared" si="8"/>
        <v>-32920.8</v>
      </c>
      <c r="M29" s="16">
        <f t="shared" si="8"/>
        <v>-17072</v>
      </c>
      <c r="N29" s="16">
        <f t="shared" si="8"/>
        <v>-15092</v>
      </c>
      <c r="O29" s="32">
        <f aca="true" t="shared" si="9" ref="O29:O46">SUM(B29:N29)</f>
        <v>-472291.60000000003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-130000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-130000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-294000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-294000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936148.0300000001</v>
      </c>
      <c r="C44" s="36">
        <f t="shared" si="11"/>
        <v>714254.6599999999</v>
      </c>
      <c r="D44" s="36">
        <f t="shared" si="11"/>
        <v>595689.0399999999</v>
      </c>
      <c r="E44" s="36">
        <f t="shared" si="11"/>
        <v>178369.94999999998</v>
      </c>
      <c r="F44" s="36">
        <f t="shared" si="11"/>
        <v>679825.11</v>
      </c>
      <c r="G44" s="36">
        <f t="shared" si="11"/>
        <v>897969.3</v>
      </c>
      <c r="H44" s="36">
        <f t="shared" si="11"/>
        <v>33247.399999999994</v>
      </c>
      <c r="I44" s="36">
        <f t="shared" si="11"/>
        <v>688081.9700000001</v>
      </c>
      <c r="J44" s="36">
        <f t="shared" si="11"/>
        <v>653841.71</v>
      </c>
      <c r="K44" s="36">
        <f t="shared" si="11"/>
        <v>834586.3099999999</v>
      </c>
      <c r="L44" s="36">
        <f t="shared" si="11"/>
        <v>766443.3099999998</v>
      </c>
      <c r="M44" s="36">
        <f t="shared" si="11"/>
        <v>402295.01000000007</v>
      </c>
      <c r="N44" s="36">
        <f t="shared" si="11"/>
        <v>228906.22999999998</v>
      </c>
      <c r="O44" s="36">
        <f>SUM(B44:N44)</f>
        <v>7609658.029999999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936148.03</v>
      </c>
      <c r="C50" s="51">
        <f t="shared" si="12"/>
        <v>714254.6499999999</v>
      </c>
      <c r="D50" s="51">
        <f t="shared" si="12"/>
        <v>595689.04</v>
      </c>
      <c r="E50" s="51">
        <f t="shared" si="12"/>
        <v>178369.95</v>
      </c>
      <c r="F50" s="51">
        <f t="shared" si="12"/>
        <v>679825.1</v>
      </c>
      <c r="G50" s="51">
        <f t="shared" si="12"/>
        <v>897969.3</v>
      </c>
      <c r="H50" s="51">
        <f t="shared" si="12"/>
        <v>33247.39</v>
      </c>
      <c r="I50" s="51">
        <f t="shared" si="12"/>
        <v>688081.98</v>
      </c>
      <c r="J50" s="51">
        <f t="shared" si="12"/>
        <v>653841.72</v>
      </c>
      <c r="K50" s="51">
        <f t="shared" si="12"/>
        <v>834586.31</v>
      </c>
      <c r="L50" s="51">
        <f t="shared" si="12"/>
        <v>766443.31</v>
      </c>
      <c r="M50" s="51">
        <f t="shared" si="12"/>
        <v>402295.01</v>
      </c>
      <c r="N50" s="51">
        <f t="shared" si="12"/>
        <v>228906.23</v>
      </c>
      <c r="O50" s="36">
        <f t="shared" si="12"/>
        <v>7609658.02</v>
      </c>
      <c r="Q50"/>
    </row>
    <row r="51" spans="1:18" ht="18.75" customHeight="1">
      <c r="A51" s="26" t="s">
        <v>59</v>
      </c>
      <c r="B51" s="51">
        <v>783217.66</v>
      </c>
      <c r="C51" s="51">
        <v>524592.47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1307810.13</v>
      </c>
      <c r="P51"/>
      <c r="Q51"/>
      <c r="R51" s="43"/>
    </row>
    <row r="52" spans="1:16" ht="18.75" customHeight="1">
      <c r="A52" s="26" t="s">
        <v>60</v>
      </c>
      <c r="B52" s="51">
        <v>152930.37</v>
      </c>
      <c r="C52" s="51">
        <v>189662.18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342592.55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595689.04</v>
      </c>
      <c r="E53" s="52">
        <v>0</v>
      </c>
      <c r="F53" s="52">
        <v>0</v>
      </c>
      <c r="G53" s="52">
        <v>0</v>
      </c>
      <c r="H53" s="51">
        <v>33247.39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628936.43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178369.95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178369.95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679825.1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679825.1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897969.3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897969.3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688081.98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688081.98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653841.72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653841.72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834586.31</v>
      </c>
      <c r="L59" s="31">
        <v>766443.31</v>
      </c>
      <c r="M59" s="52">
        <v>0</v>
      </c>
      <c r="N59" s="52">
        <v>0</v>
      </c>
      <c r="O59" s="36">
        <f t="shared" si="13"/>
        <v>1601029.62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402295.01</v>
      </c>
      <c r="N60" s="52">
        <v>0</v>
      </c>
      <c r="O60" s="36">
        <f t="shared" si="13"/>
        <v>402295.01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228906.23</v>
      </c>
      <c r="O61" s="55">
        <f t="shared" si="13"/>
        <v>228906.23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2020-10-01T17:09:56Z</dcterms:modified>
  <cp:category/>
  <cp:version/>
  <cp:contentType/>
  <cp:contentStatus/>
</cp:coreProperties>
</file>