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<sst xmlns="http://schemas.openxmlformats.org/spreadsheetml/2006/main" count="79" uniqueCount="76">
  <si>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</si>
  <si>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</si>
  <si>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</si>
  <si>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</si>
  <si>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</si>
  <si>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</si>
  <si>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</si>
  <si>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</si>
  <si>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</si>
  <si>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</si>
  <si>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</si>
  <si>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</si>
  <si>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</si>
  <si>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</si>
  <si>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</si>
  <si>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</si>
  <si>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</si>
  <si>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</si>
  <si>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</si>
  <si>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</si>
  <si>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</si>
  <si>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</si>
  <si>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</si>
  <si>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</si>
  <si>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</si>
  <si>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</si>
  <si>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</si>
  <si>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</si>
  <si>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</si>
  <si>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</si>
  <si>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</si>
  <si>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</si>
  <si>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</si>
  <si>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</si>
  <si>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</si>
  <si>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</si>
  <si>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</si>
  <si>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</si>
  <si>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</si>
  <si>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</si>
  <si>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</si>
  <si>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</si>
  <si>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</si>
  <si>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</si>
  <si>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</si>
  <si>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</si>
  <si>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</si>
  <si>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</si>
  <si>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</si>
  <si>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</si>
  <si>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</si>
  <si>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</si>
  <si>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</si>
  <si>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</si>
  <si>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</si>
  <si>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</si>
  <si>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</si>
  <si>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</si>
  <si>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</si>
  <si>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</si>
  <si>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</si>
  <si>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</si>
  <si>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</si>
  <si>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</si>
  <si>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</si>
  <si>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</si>
  <si>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</si>
  <si>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</si>
  <si>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</si>
  <si>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</si>
  <si>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</si>
  <si>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</si>
  <si>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</si>
  <si>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</si>
  <si>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</si>
  <si>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24/09/20 - VENCIMENTO 01/10/20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</si>
</sst>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283685</v>
      </c>
      <c r="C7" s="9">
        <f t="shared" si="0"/>
        <v>194002</v>
      </c>
      <c r="D7" s="9">
        <f t="shared" si="0"/>
        <v>215495</v>
      </c>
      <c r="E7" s="9">
        <f t="shared" si="0"/>
        <v>45490</v>
      </c>
      <c r="F7" s="9">
        <f t="shared" si="0"/>
        <v>146060</v>
      </c>
      <c r="G7" s="9">
        <f t="shared" si="0"/>
        <v>243495</v>
      </c>
      <c r="H7" s="9">
        <f t="shared" si="0"/>
        <v>40618</v>
      </c>
      <c r="I7" s="9">
        <f t="shared" si="0"/>
        <v>197457</v>
      </c>
      <c r="J7" s="9">
        <f t="shared" si="0"/>
        <v>180822</v>
      </c>
      <c r="K7" s="9">
        <f t="shared" si="0"/>
        <v>253735</v>
      </c>
      <c r="L7" s="9">
        <f t="shared" si="0"/>
        <v>195971</v>
      </c>
      <c r="M7" s="9">
        <f t="shared" si="0"/>
        <v>84992</v>
      </c>
      <c r="N7" s="9">
        <f t="shared" si="0"/>
        <v>55509</v>
      </c>
      <c r="O7" s="9">
        <f t="shared" si="0"/>
        <v>2137331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12821</v>
      </c>
      <c r="C8" s="11">
        <f t="shared" si="1"/>
        <v>10924</v>
      </c>
      <c r="D8" s="11">
        <f t="shared" si="1"/>
        <v>9114</v>
      </c>
      <c r="E8" s="11">
        <f t="shared" si="1"/>
        <v>1681</v>
      </c>
      <c r="F8" s="11">
        <f t="shared" si="1"/>
        <v>6292</v>
      </c>
      <c r="G8" s="11">
        <f t="shared" si="1"/>
        <v>10663</v>
      </c>
      <c r="H8" s="11">
        <f t="shared" si="1"/>
        <v>2243</v>
      </c>
      <c r="I8" s="11">
        <f t="shared" si="1"/>
        <v>11845</v>
      </c>
      <c r="J8" s="11">
        <f t="shared" si="1"/>
        <v>9342</v>
      </c>
      <c r="K8" s="11">
        <f t="shared" si="1"/>
        <v>8015</v>
      </c>
      <c r="L8" s="11">
        <f t="shared" si="1"/>
        <v>6906</v>
      </c>
      <c r="M8" s="11">
        <f t="shared" si="1"/>
        <v>3431</v>
      </c>
      <c r="N8" s="11">
        <f t="shared" si="1"/>
        <v>3096</v>
      </c>
      <c r="O8" s="11">
        <f t="shared" si="1"/>
        <v>96373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12821</v>
      </c>
      <c r="C9" s="11">
        <v>10924</v>
      </c>
      <c r="D9" s="11">
        <v>9114</v>
      </c>
      <c r="E9" s="11">
        <v>1681</v>
      </c>
      <c r="F9" s="11">
        <v>6292</v>
      </c>
      <c r="G9" s="11">
        <v>10663</v>
      </c>
      <c r="H9" s="11">
        <v>2242</v>
      </c>
      <c r="I9" s="11">
        <v>11845</v>
      </c>
      <c r="J9" s="11">
        <v>9342</v>
      </c>
      <c r="K9" s="11">
        <v>8007</v>
      </c>
      <c r="L9" s="11">
        <v>6906</v>
      </c>
      <c r="M9" s="11">
        <v>3427</v>
      </c>
      <c r="N9" s="11">
        <v>3096</v>
      </c>
      <c r="O9" s="11">
        <f>SUM(B9:N9)</f>
        <v>96360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8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270864</v>
      </c>
      <c r="C11" s="13">
        <v>183078</v>
      </c>
      <c r="D11" s="13">
        <v>206381</v>
      </c>
      <c r="E11" s="13">
        <v>43809</v>
      </c>
      <c r="F11" s="13">
        <v>139768</v>
      </c>
      <c r="G11" s="13">
        <v>232832</v>
      </c>
      <c r="H11" s="13">
        <v>38375</v>
      </c>
      <c r="I11" s="13">
        <v>185612</v>
      </c>
      <c r="J11" s="13">
        <v>171480</v>
      </c>
      <c r="K11" s="13">
        <v>245720</v>
      </c>
      <c r="L11" s="13">
        <v>189065</v>
      </c>
      <c r="M11" s="13">
        <v>81561</v>
      </c>
      <c r="N11" s="13">
        <v>52413</v>
      </c>
      <c r="O11" s="11">
        <f>SUM(B11:N11)</f>
        <v>2040958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1.530407217592454</v>
      </c>
      <c r="C15" s="19">
        <v>1.654284783877359</v>
      </c>
      <c r="D15" s="19">
        <v>1.416240842597844</v>
      </c>
      <c r="E15" s="19">
        <v>1.162767834648072</v>
      </c>
      <c r="F15" s="19">
        <v>2.058085020985464</v>
      </c>
      <c r="G15" s="19">
        <v>2.011923095295184</v>
      </c>
      <c r="H15" s="19">
        <v>1.806234210660284</v>
      </c>
      <c r="I15" s="19">
        <v>1.600464524313754</v>
      </c>
      <c r="J15" s="19">
        <v>1.666208008364331</v>
      </c>
      <c r="K15" s="19">
        <v>1.524896002747899</v>
      </c>
      <c r="L15" s="19">
        <v>1.60751244270041</v>
      </c>
      <c r="M15" s="19">
        <v>1.671647374859743</v>
      </c>
      <c r="N15" s="19">
        <v>1.653934966505798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998960.62</v>
      </c>
      <c r="C17" s="24">
        <f aca="true" t="shared" si="2" ref="C17:N17">C18+C19+C20+C21+C22+C23+C24+C25</f>
        <v>771812.5499999999</v>
      </c>
      <c r="D17" s="24">
        <f t="shared" si="2"/>
        <v>624831.61</v>
      </c>
      <c r="E17" s="24">
        <f t="shared" si="2"/>
        <v>187450.95</v>
      </c>
      <c r="F17" s="24">
        <f t="shared" si="2"/>
        <v>703832.83</v>
      </c>
      <c r="G17" s="24">
        <f t="shared" si="2"/>
        <v>947104.0499999999</v>
      </c>
      <c r="H17" s="24">
        <f t="shared" si="2"/>
        <v>183917.69999999998</v>
      </c>
      <c r="I17" s="24">
        <f t="shared" si="2"/>
        <v>742799.43</v>
      </c>
      <c r="J17" s="24">
        <f t="shared" si="2"/>
        <v>706408.4800000001</v>
      </c>
      <c r="K17" s="24">
        <f t="shared" si="2"/>
        <v>875902.77</v>
      </c>
      <c r="L17" s="24">
        <f t="shared" si="2"/>
        <v>813691.04</v>
      </c>
      <c r="M17" s="24">
        <f t="shared" si="2"/>
        <v>425617.0299999999</v>
      </c>
      <c r="N17" s="24">
        <f t="shared" si="2"/>
        <v>242103.28999999995</v>
      </c>
      <c r="O17" s="24">
        <f>O18+O19+O20+O21+O22+O23+O24+O25</f>
        <v>8224432.350000001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633809.03</v>
      </c>
      <c r="C18" s="30">
        <f t="shared" si="3"/>
        <v>447659.62</v>
      </c>
      <c r="D18" s="30">
        <f t="shared" si="3"/>
        <v>435989.48</v>
      </c>
      <c r="E18" s="30">
        <f t="shared" si="3"/>
        <v>157445.44</v>
      </c>
      <c r="F18" s="30">
        <f t="shared" si="3"/>
        <v>342393.85</v>
      </c>
      <c r="G18" s="30">
        <f t="shared" si="3"/>
        <v>469239.21</v>
      </c>
      <c r="H18" s="30">
        <f t="shared" si="3"/>
        <v>104952.85</v>
      </c>
      <c r="I18" s="30">
        <f t="shared" si="3"/>
        <v>452018.56</v>
      </c>
      <c r="J18" s="30">
        <f t="shared" si="3"/>
        <v>416631.97</v>
      </c>
      <c r="K18" s="30">
        <f t="shared" si="3"/>
        <v>552990.06</v>
      </c>
      <c r="L18" s="30">
        <f t="shared" si="3"/>
        <v>486086.47</v>
      </c>
      <c r="M18" s="30">
        <f t="shared" si="3"/>
        <v>243544.58</v>
      </c>
      <c r="N18" s="30">
        <f t="shared" si="3"/>
        <v>143746.11</v>
      </c>
      <c r="O18" s="30">
        <f aca="true" t="shared" si="4" ref="O18:O25">SUM(B18:N18)</f>
        <v>4886507.23</v>
      </c>
    </row>
    <row r="19" spans="1:23" ht="18.75" customHeight="1">
      <c r="A19" s="26" t="s">
        <v>35</v>
      </c>
      <c r="B19" s="30">
        <f>IF(B15&lt;&gt;0,ROUND((B15-1)*B18,2),0)</f>
        <v>336176.88</v>
      </c>
      <c r="C19" s="30">
        <f aca="true" t="shared" si="5" ref="C19:N19">IF(C15&lt;&gt;0,ROUND((C15-1)*C18,2),0)</f>
        <v>292896.88</v>
      </c>
      <c r="D19" s="30">
        <f t="shared" si="5"/>
        <v>181476.63</v>
      </c>
      <c r="E19" s="30">
        <f t="shared" si="5"/>
        <v>25627.05</v>
      </c>
      <c r="F19" s="30">
        <f t="shared" si="5"/>
        <v>362281.8</v>
      </c>
      <c r="G19" s="30">
        <f t="shared" si="5"/>
        <v>474833.99</v>
      </c>
      <c r="H19" s="30">
        <f t="shared" si="5"/>
        <v>84616.58</v>
      </c>
      <c r="I19" s="30">
        <f t="shared" si="5"/>
        <v>271421.11</v>
      </c>
      <c r="J19" s="30">
        <f t="shared" si="5"/>
        <v>277563.55</v>
      </c>
      <c r="K19" s="30">
        <f t="shared" si="5"/>
        <v>290262.27</v>
      </c>
      <c r="L19" s="30">
        <f t="shared" si="5"/>
        <v>295303.58</v>
      </c>
      <c r="M19" s="30">
        <f t="shared" si="5"/>
        <v>163576.08</v>
      </c>
      <c r="N19" s="30">
        <f t="shared" si="5"/>
        <v>94000.61</v>
      </c>
      <c r="O19" s="30">
        <f t="shared" si="4"/>
        <v>3150037.01</v>
      </c>
      <c r="W19" s="62"/>
    </row>
    <row r="20" spans="1:15" ht="18.75" customHeight="1">
      <c r="A20" s="26" t="s">
        <v>36</v>
      </c>
      <c r="B20" s="30">
        <v>34880.04</v>
      </c>
      <c r="C20" s="30">
        <v>24965.34</v>
      </c>
      <c r="D20" s="30">
        <v>11255.75</v>
      </c>
      <c r="E20" s="30">
        <v>5965.26</v>
      </c>
      <c r="F20" s="30">
        <v>15046.48</v>
      </c>
      <c r="G20" s="30">
        <v>22587.66</v>
      </c>
      <c r="H20" s="30">
        <v>3334.38</v>
      </c>
      <c r="I20" s="30">
        <v>14042.43</v>
      </c>
      <c r="J20" s="30">
        <v>21712.53</v>
      </c>
      <c r="K20" s="30">
        <v>33151.39</v>
      </c>
      <c r="L20" s="30">
        <v>30598.88</v>
      </c>
      <c r="M20" s="30">
        <v>11601.91</v>
      </c>
      <c r="N20" s="30">
        <v>6627.43</v>
      </c>
      <c r="O20" s="30">
        <f t="shared" si="4"/>
        <v>235769.48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15047.89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-78.93</v>
      </c>
      <c r="C23" s="30">
        <v>-232.89</v>
      </c>
      <c r="D23" s="30">
        <v>-3083.73</v>
      </c>
      <c r="E23" s="30">
        <v>-74.27</v>
      </c>
      <c r="F23" s="30">
        <v>0</v>
      </c>
      <c r="G23" s="30">
        <v>-1389.28</v>
      </c>
      <c r="H23" s="30">
        <v>-1767.57</v>
      </c>
      <c r="I23" s="30">
        <v>0</v>
      </c>
      <c r="J23" s="30">
        <v>-1754.94</v>
      </c>
      <c r="K23" s="30">
        <v>0</v>
      </c>
      <c r="L23" s="30">
        <v>-235.41</v>
      </c>
      <c r="M23" s="30">
        <v>-211.89</v>
      </c>
      <c r="N23" s="30">
        <v>-67.83</v>
      </c>
      <c r="O23" s="30">
        <f t="shared" si="4"/>
        <v>-8896.74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-45120</v>
      </c>
      <c r="C24" s="30">
        <v>-33102.1</v>
      </c>
      <c r="D24" s="30">
        <v>-27847.5</v>
      </c>
      <c r="E24" s="30">
        <v>-8357.37</v>
      </c>
      <c r="F24" s="30">
        <v>-31827.07</v>
      </c>
      <c r="G24" s="30">
        <v>-39987.6</v>
      </c>
      <c r="H24" s="30">
        <v>-7218.54</v>
      </c>
      <c r="I24" s="30">
        <v>-31218.21</v>
      </c>
      <c r="J24" s="30">
        <v>-31174.26</v>
      </c>
      <c r="K24" s="30">
        <v>-37681.52</v>
      </c>
      <c r="L24" s="30">
        <v>-35164.53</v>
      </c>
      <c r="M24" s="30">
        <v>-18358.34</v>
      </c>
      <c r="N24" s="30">
        <v>-10764.6</v>
      </c>
      <c r="O24" s="30">
        <f t="shared" si="4"/>
        <v>-357821.6400000001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25672.99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303789.12000000005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-56412.4</v>
      </c>
      <c r="C27" s="30">
        <f>+C28+C30+C41+C42+C45-C46</f>
        <v>-48065.6</v>
      </c>
      <c r="D27" s="30">
        <f t="shared" si="6"/>
        <v>-40101.6</v>
      </c>
      <c r="E27" s="30">
        <f t="shared" si="6"/>
        <v>-7396.4</v>
      </c>
      <c r="F27" s="30">
        <f t="shared" si="6"/>
        <v>-27684.8</v>
      </c>
      <c r="G27" s="30">
        <f t="shared" si="6"/>
        <v>-46917.2</v>
      </c>
      <c r="H27" s="30">
        <f t="shared" si="6"/>
        <v>-9864.8</v>
      </c>
      <c r="I27" s="30">
        <f t="shared" si="6"/>
        <v>-52118</v>
      </c>
      <c r="J27" s="30">
        <f t="shared" si="6"/>
        <v>-41104.8</v>
      </c>
      <c r="K27" s="30">
        <f t="shared" si="6"/>
        <v>-35230.8</v>
      </c>
      <c r="L27" s="30">
        <f t="shared" si="6"/>
        <v>-30386.4</v>
      </c>
      <c r="M27" s="30">
        <f t="shared" si="6"/>
        <v>-15078.8</v>
      </c>
      <c r="N27" s="30">
        <f t="shared" si="6"/>
        <v>-13622.4</v>
      </c>
      <c r="O27" s="30">
        <f t="shared" si="6"/>
        <v>-423984</v>
      </c>
    </row>
    <row r="28" spans="1:15" ht="18.75" customHeight="1">
      <c r="A28" s="26" t="s">
        <v>40</v>
      </c>
      <c r="B28" s="31">
        <f>+B29</f>
        <v>-56412.4</v>
      </c>
      <c r="C28" s="31">
        <f>+C29</f>
        <v>-48065.6</v>
      </c>
      <c r="D28" s="31">
        <f aca="true" t="shared" si="7" ref="D28:O28">+D29</f>
        <v>-40101.6</v>
      </c>
      <c r="E28" s="31">
        <f t="shared" si="7"/>
        <v>-7396.4</v>
      </c>
      <c r="F28" s="31">
        <f t="shared" si="7"/>
        <v>-27684.8</v>
      </c>
      <c r="G28" s="31">
        <f t="shared" si="7"/>
        <v>-46917.2</v>
      </c>
      <c r="H28" s="31">
        <f t="shared" si="7"/>
        <v>-9864.8</v>
      </c>
      <c r="I28" s="31">
        <f t="shared" si="7"/>
        <v>-52118</v>
      </c>
      <c r="J28" s="31">
        <f t="shared" si="7"/>
        <v>-41104.8</v>
      </c>
      <c r="K28" s="31">
        <f t="shared" si="7"/>
        <v>-35230.8</v>
      </c>
      <c r="L28" s="31">
        <f t="shared" si="7"/>
        <v>-30386.4</v>
      </c>
      <c r="M28" s="31">
        <f t="shared" si="7"/>
        <v>-15078.8</v>
      </c>
      <c r="N28" s="31">
        <f t="shared" si="7"/>
        <v>-13622.4</v>
      </c>
      <c r="O28" s="31">
        <f t="shared" si="7"/>
        <v>-423984</v>
      </c>
    </row>
    <row r="29" spans="1:26" ht="18.75" customHeight="1">
      <c r="A29" s="27" t="s">
        <v>41</v>
      </c>
      <c r="B29" s="16">
        <f>ROUND((-B9)*$G$3,2)</f>
        <v>-56412.4</v>
      </c>
      <c r="C29" s="16">
        <f aca="true" t="shared" si="8" ref="C29:N29">ROUND((-C9)*$G$3,2)</f>
        <v>-48065.6</v>
      </c>
      <c r="D29" s="16">
        <f t="shared" si="8"/>
        <v>-40101.6</v>
      </c>
      <c r="E29" s="16">
        <f t="shared" si="8"/>
        <v>-7396.4</v>
      </c>
      <c r="F29" s="16">
        <f t="shared" si="8"/>
        <v>-27684.8</v>
      </c>
      <c r="G29" s="16">
        <f t="shared" si="8"/>
        <v>-46917.2</v>
      </c>
      <c r="H29" s="16">
        <f t="shared" si="8"/>
        <v>-9864.8</v>
      </c>
      <c r="I29" s="16">
        <f t="shared" si="8"/>
        <v>-52118</v>
      </c>
      <c r="J29" s="16">
        <f t="shared" si="8"/>
        <v>-41104.8</v>
      </c>
      <c r="K29" s="16">
        <f t="shared" si="8"/>
        <v>-35230.8</v>
      </c>
      <c r="L29" s="16">
        <f t="shared" si="8"/>
        <v>-30386.4</v>
      </c>
      <c r="M29" s="16">
        <f t="shared" si="8"/>
        <v>-15078.8</v>
      </c>
      <c r="N29" s="16">
        <f t="shared" si="8"/>
        <v>-13622.4</v>
      </c>
      <c r="O29" s="32">
        <f aca="true" t="shared" si="9" ref="O29:O46">SUM(B29:N29)</f>
        <v>-423984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942548.22</v>
      </c>
      <c r="C44" s="36">
        <f t="shared" si="11"/>
        <v>723746.95</v>
      </c>
      <c r="D44" s="36">
        <f t="shared" si="11"/>
        <v>584730.01</v>
      </c>
      <c r="E44" s="36">
        <f t="shared" si="11"/>
        <v>180054.55000000002</v>
      </c>
      <c r="F44" s="36">
        <f t="shared" si="11"/>
        <v>676148.0299999999</v>
      </c>
      <c r="G44" s="36">
        <f t="shared" si="11"/>
        <v>900186.85</v>
      </c>
      <c r="H44" s="36">
        <f t="shared" si="11"/>
        <v>174052.9</v>
      </c>
      <c r="I44" s="36">
        <f t="shared" si="11"/>
        <v>690681.43</v>
      </c>
      <c r="J44" s="36">
        <f t="shared" si="11"/>
        <v>665303.68</v>
      </c>
      <c r="K44" s="36">
        <f t="shared" si="11"/>
        <v>840671.97</v>
      </c>
      <c r="L44" s="36">
        <f t="shared" si="11"/>
        <v>783304.64</v>
      </c>
      <c r="M44" s="36">
        <f t="shared" si="11"/>
        <v>410538.2299999999</v>
      </c>
      <c r="N44" s="36">
        <f t="shared" si="11"/>
        <v>228480.88999999996</v>
      </c>
      <c r="O44" s="36">
        <f>SUM(B44:N44)</f>
        <v>7800448.349999998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942548.22</v>
      </c>
      <c r="C50" s="51">
        <f t="shared" si="12"/>
        <v>723746.9400000001</v>
      </c>
      <c r="D50" s="51">
        <f t="shared" si="12"/>
        <v>584730.01</v>
      </c>
      <c r="E50" s="51">
        <f t="shared" si="12"/>
        <v>180054.55</v>
      </c>
      <c r="F50" s="51">
        <f t="shared" si="12"/>
        <v>676148.04</v>
      </c>
      <c r="G50" s="51">
        <f t="shared" si="12"/>
        <v>900186.86</v>
      </c>
      <c r="H50" s="51">
        <f t="shared" si="12"/>
        <v>174052.9</v>
      </c>
      <c r="I50" s="51">
        <f t="shared" si="12"/>
        <v>690681.43</v>
      </c>
      <c r="J50" s="51">
        <f t="shared" si="12"/>
        <v>665303.69</v>
      </c>
      <c r="K50" s="51">
        <f t="shared" si="12"/>
        <v>840671.97</v>
      </c>
      <c r="L50" s="51">
        <f t="shared" si="12"/>
        <v>783304.64</v>
      </c>
      <c r="M50" s="51">
        <f t="shared" si="12"/>
        <v>410538.22</v>
      </c>
      <c r="N50" s="51">
        <f t="shared" si="12"/>
        <v>228480.88</v>
      </c>
      <c r="O50" s="36">
        <f t="shared" si="12"/>
        <v>7800448.349999998</v>
      </c>
      <c r="Q50"/>
    </row>
    <row r="51" spans="1:18" ht="18.75" customHeight="1">
      <c r="A51" s="26" t="s">
        <v>59</v>
      </c>
      <c r="B51" s="51">
        <v>788529.82</v>
      </c>
      <c r="C51" s="51">
        <v>531426.92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1319956.74</v>
      </c>
      <c r="P51"/>
      <c r="Q51"/>
      <c r="R51" s="43"/>
    </row>
    <row r="52" spans="1:16" ht="18.75" customHeight="1">
      <c r="A52" s="26" t="s">
        <v>60</v>
      </c>
      <c r="B52" s="51">
        <v>154018.4</v>
      </c>
      <c r="C52" s="51">
        <v>192320.02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346338.42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584730.01</v>
      </c>
      <c r="E53" s="52">
        <v>0</v>
      </c>
      <c r="F53" s="52">
        <v>0</v>
      </c>
      <c r="G53" s="52">
        <v>0</v>
      </c>
      <c r="H53" s="51">
        <v>174052.9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758782.91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180054.55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180054.55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676148.04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676148.04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900186.86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900186.86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690681.43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690681.43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665303.69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665303.69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840671.97</v>
      </c>
      <c r="L59" s="31">
        <v>783304.64</v>
      </c>
      <c r="M59" s="52">
        <v>0</v>
      </c>
      <c r="N59" s="52">
        <v>0</v>
      </c>
      <c r="O59" s="36">
        <f t="shared" si="13"/>
        <v>1623976.6099999999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410538.22</v>
      </c>
      <c r="N60" s="52">
        <v>0</v>
      </c>
      <c r="O60" s="36">
        <f t="shared" si="13"/>
        <v>410538.22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228480.88</v>
      </c>
      <c r="O61" s="55">
        <f t="shared" si="13"/>
        <v>228480.88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2020-09-30T18:08:04Z</dcterms:modified>
  <cp:category/>
  <cp:version/>
  <cp:contentType/>
  <cp:contentStatus/>
</cp:coreProperties>
</file>