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<sst xmlns="http://schemas.openxmlformats.org/spreadsheetml/2006/main" count="79" uniqueCount="76">
  <si>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</si>
  <si>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</si>
  <si>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</si>
  <si>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</si>
  <si>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</si>
  <si>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</si>
  <si>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</si>
  <si>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</si>
  <si>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</si>
  <si>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</si>
  <si>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</si>
  <si>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</si>
  <si>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</si>
  <si>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</si>
  <si>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</si>
  <si>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</si>
  <si>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</si>
  <si>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</si>
  <si>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</si>
  <si>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</si>
  <si>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</si>
  <si>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</si>
  <si>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</si>
  <si>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</si>
  <si>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</si>
  <si>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</si>
  <si>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</si>
  <si>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</si>
  <si>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</si>
  <si>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</si>
  <si>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</si>
  <si>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</si>
  <si>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</si>
  <si>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</si>
  <si>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</si>
  <si>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</si>
  <si>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</si>
  <si>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</si>
  <si>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</si>
  <si>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</si>
  <si>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</si>
  <si>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</si>
  <si>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</si>
  <si>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</si>
  <si>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</si>
  <si>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</si>
  <si>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</si>
  <si>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</si>
  <si>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</si>
  <si>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</si>
  <si>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</si>
  <si>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</si>
  <si>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</si>
  <si>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</si>
  <si>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</si>
  <si>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</si>
  <si>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</si>
  <si>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</si>
  <si>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</si>
  <si>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</si>
  <si>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</si>
  <si>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</si>
  <si>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</si>
  <si>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</si>
  <si>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</si>
  <si>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</si>
  <si>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</si>
  <si>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</si>
  <si>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</si>
  <si>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</si>
  <si>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</si>
  <si>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</si>
  <si>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</si>
  <si>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</si>
  <si>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</si>
  <si>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22/09/20 - VENCIMENTO 29/09/20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</si>
</sst>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260961</v>
      </c>
      <c r="C7" s="9">
        <f t="shared" si="0"/>
        <v>179635</v>
      </c>
      <c r="D7" s="9">
        <f t="shared" si="0"/>
        <v>204439</v>
      </c>
      <c r="E7" s="9">
        <f t="shared" si="0"/>
        <v>42324</v>
      </c>
      <c r="F7" s="9">
        <f t="shared" si="0"/>
        <v>142408</v>
      </c>
      <c r="G7" s="9">
        <f t="shared" si="0"/>
        <v>228098</v>
      </c>
      <c r="H7" s="9">
        <f t="shared" si="0"/>
        <v>38008</v>
      </c>
      <c r="I7" s="9">
        <f t="shared" si="0"/>
        <v>184625</v>
      </c>
      <c r="J7" s="9">
        <f t="shared" si="0"/>
        <v>168503</v>
      </c>
      <c r="K7" s="9">
        <f t="shared" si="0"/>
        <v>232418</v>
      </c>
      <c r="L7" s="9">
        <f t="shared" si="0"/>
        <v>180441</v>
      </c>
      <c r="M7" s="9">
        <f t="shared" si="0"/>
        <v>78926</v>
      </c>
      <c r="N7" s="9">
        <f t="shared" si="0"/>
        <v>52034</v>
      </c>
      <c r="O7" s="9">
        <f t="shared" si="0"/>
        <v>1992820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12039</v>
      </c>
      <c r="C8" s="11">
        <f t="shared" si="1"/>
        <v>10489</v>
      </c>
      <c r="D8" s="11">
        <f t="shared" si="1"/>
        <v>9029</v>
      </c>
      <c r="E8" s="11">
        <f t="shared" si="1"/>
        <v>1621</v>
      </c>
      <c r="F8" s="11">
        <f t="shared" si="1"/>
        <v>6295</v>
      </c>
      <c r="G8" s="11">
        <f t="shared" si="1"/>
        <v>10233</v>
      </c>
      <c r="H8" s="11">
        <f t="shared" si="1"/>
        <v>2193</v>
      </c>
      <c r="I8" s="11">
        <f t="shared" si="1"/>
        <v>11647</v>
      </c>
      <c r="J8" s="11">
        <f t="shared" si="1"/>
        <v>8877</v>
      </c>
      <c r="K8" s="11">
        <f t="shared" si="1"/>
        <v>7870</v>
      </c>
      <c r="L8" s="11">
        <f t="shared" si="1"/>
        <v>6544</v>
      </c>
      <c r="M8" s="11">
        <f t="shared" si="1"/>
        <v>3354</v>
      </c>
      <c r="N8" s="11">
        <f t="shared" si="1"/>
        <v>2982</v>
      </c>
      <c r="O8" s="11">
        <f t="shared" si="1"/>
        <v>93173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12039</v>
      </c>
      <c r="C9" s="11">
        <v>10489</v>
      </c>
      <c r="D9" s="11">
        <v>9029</v>
      </c>
      <c r="E9" s="11">
        <v>1621</v>
      </c>
      <c r="F9" s="11">
        <v>6295</v>
      </c>
      <c r="G9" s="11">
        <v>10233</v>
      </c>
      <c r="H9" s="11">
        <v>2193</v>
      </c>
      <c r="I9" s="11">
        <v>11647</v>
      </c>
      <c r="J9" s="11">
        <v>8877</v>
      </c>
      <c r="K9" s="11">
        <v>7867</v>
      </c>
      <c r="L9" s="11">
        <v>6544</v>
      </c>
      <c r="M9" s="11">
        <v>3350</v>
      </c>
      <c r="N9" s="11">
        <v>2982</v>
      </c>
      <c r="O9" s="11">
        <f>SUM(B9:N9)</f>
        <v>93166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0</v>
      </c>
      <c r="M10" s="13">
        <v>4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248922</v>
      </c>
      <c r="C11" s="13">
        <v>169146</v>
      </c>
      <c r="D11" s="13">
        <v>195410</v>
      </c>
      <c r="E11" s="13">
        <v>40703</v>
      </c>
      <c r="F11" s="13">
        <v>136113</v>
      </c>
      <c r="G11" s="13">
        <v>217865</v>
      </c>
      <c r="H11" s="13">
        <v>35815</v>
      </c>
      <c r="I11" s="13">
        <v>172978</v>
      </c>
      <c r="J11" s="13">
        <v>159626</v>
      </c>
      <c r="K11" s="13">
        <v>224548</v>
      </c>
      <c r="L11" s="13">
        <v>173897</v>
      </c>
      <c r="M11" s="13">
        <v>75572</v>
      </c>
      <c r="N11" s="13">
        <v>49052</v>
      </c>
      <c r="O11" s="11">
        <f>SUM(B11:N11)</f>
        <v>1899647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1.632372943835795</v>
      </c>
      <c r="C15" s="19">
        <v>1.754716205290353</v>
      </c>
      <c r="D15" s="19">
        <v>1.470263222938232</v>
      </c>
      <c r="E15" s="19">
        <v>1.244870451631155</v>
      </c>
      <c r="F15" s="19">
        <v>2.085722342325406</v>
      </c>
      <c r="G15" s="19">
        <v>2.144321872142634</v>
      </c>
      <c r="H15" s="19">
        <v>1.910915131262142</v>
      </c>
      <c r="I15" s="19">
        <v>1.687726326397687</v>
      </c>
      <c r="J15" s="19">
        <v>1.727182069864779</v>
      </c>
      <c r="K15" s="19">
        <v>1.637953782305425</v>
      </c>
      <c r="L15" s="19">
        <v>1.672453425413733</v>
      </c>
      <c r="M15" s="19">
        <v>1.756612589593741</v>
      </c>
      <c r="N15" s="19">
        <v>1.746525656196738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980449.7799999999</v>
      </c>
      <c r="C17" s="24">
        <f aca="true" t="shared" si="2" ref="C17:N17">C18+C19+C20+C21+C22+C23+C24+C25</f>
        <v>758743.19</v>
      </c>
      <c r="D17" s="24">
        <f t="shared" si="2"/>
        <v>612651.6900000001</v>
      </c>
      <c r="E17" s="24">
        <f t="shared" si="2"/>
        <v>186909.75</v>
      </c>
      <c r="F17" s="24">
        <f t="shared" si="2"/>
        <v>695133.8500000001</v>
      </c>
      <c r="G17" s="24">
        <f t="shared" si="2"/>
        <v>946096.59</v>
      </c>
      <c r="H17" s="24">
        <f t="shared" si="2"/>
        <v>182056.47999999998</v>
      </c>
      <c r="I17" s="24">
        <f t="shared" si="2"/>
        <v>732597.11</v>
      </c>
      <c r="J17" s="24">
        <f t="shared" si="2"/>
        <v>682530.7000000001</v>
      </c>
      <c r="K17" s="24">
        <f t="shared" si="2"/>
        <v>861713.5699999998</v>
      </c>
      <c r="L17" s="24">
        <f t="shared" si="2"/>
        <v>780189.6799999999</v>
      </c>
      <c r="M17" s="24">
        <f t="shared" si="2"/>
        <v>415720.12</v>
      </c>
      <c r="N17" s="24">
        <f t="shared" si="2"/>
        <v>239584.55</v>
      </c>
      <c r="O17" s="24">
        <f>O18+O19+O20+O21+O22+O23+O24+O25</f>
        <v>8074377.0600000005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583039.07</v>
      </c>
      <c r="C18" s="30">
        <f t="shared" si="3"/>
        <v>414507.76</v>
      </c>
      <c r="D18" s="30">
        <f t="shared" si="3"/>
        <v>413620.98</v>
      </c>
      <c r="E18" s="30">
        <f t="shared" si="3"/>
        <v>146487.6</v>
      </c>
      <c r="F18" s="30">
        <f t="shared" si="3"/>
        <v>333832.83</v>
      </c>
      <c r="G18" s="30">
        <f t="shared" si="3"/>
        <v>439567.66</v>
      </c>
      <c r="H18" s="30">
        <f t="shared" si="3"/>
        <v>98208.87</v>
      </c>
      <c r="I18" s="30">
        <f t="shared" si="3"/>
        <v>422643.55</v>
      </c>
      <c r="J18" s="30">
        <f t="shared" si="3"/>
        <v>388247.76</v>
      </c>
      <c r="K18" s="30">
        <f t="shared" si="3"/>
        <v>506531.79</v>
      </c>
      <c r="L18" s="30">
        <f t="shared" si="3"/>
        <v>447565.86</v>
      </c>
      <c r="M18" s="30">
        <f t="shared" si="3"/>
        <v>226162.45</v>
      </c>
      <c r="N18" s="30">
        <f t="shared" si="3"/>
        <v>134747.25</v>
      </c>
      <c r="O18" s="30">
        <f aca="true" t="shared" si="4" ref="O18:O25">SUM(B18:N18)</f>
        <v>4555163.43</v>
      </c>
    </row>
    <row r="19" spans="1:23" ht="18.75" customHeight="1">
      <c r="A19" s="26" t="s">
        <v>35</v>
      </c>
      <c r="B19" s="30">
        <f>IF(B15&lt;&gt;0,ROUND((B15-1)*B18,2),0)</f>
        <v>368698.13</v>
      </c>
      <c r="C19" s="30">
        <f aca="true" t="shared" si="5" ref="C19:N19">IF(C15&lt;&gt;0,ROUND((C15-1)*C18,2),0)</f>
        <v>312835.72</v>
      </c>
      <c r="D19" s="30">
        <f t="shared" si="5"/>
        <v>194510.74</v>
      </c>
      <c r="E19" s="30">
        <f t="shared" si="5"/>
        <v>35870.48</v>
      </c>
      <c r="F19" s="30">
        <f t="shared" si="5"/>
        <v>362449.76</v>
      </c>
      <c r="G19" s="30">
        <f t="shared" si="5"/>
        <v>503006.89</v>
      </c>
      <c r="H19" s="30">
        <f t="shared" si="5"/>
        <v>89459.95</v>
      </c>
      <c r="I19" s="30">
        <f t="shared" si="5"/>
        <v>290663.1</v>
      </c>
      <c r="J19" s="30">
        <f t="shared" si="5"/>
        <v>282326.81</v>
      </c>
      <c r="K19" s="30">
        <f t="shared" si="5"/>
        <v>323143.87</v>
      </c>
      <c r="L19" s="30">
        <f t="shared" si="5"/>
        <v>300967.2</v>
      </c>
      <c r="M19" s="30">
        <f t="shared" si="5"/>
        <v>171117.36</v>
      </c>
      <c r="N19" s="30">
        <f t="shared" si="5"/>
        <v>100592.28</v>
      </c>
      <c r="O19" s="30">
        <f t="shared" si="4"/>
        <v>3335642.29</v>
      </c>
      <c r="W19" s="62"/>
    </row>
    <row r="20" spans="1:15" ht="18.75" customHeight="1">
      <c r="A20" s="26" t="s">
        <v>36</v>
      </c>
      <c r="B20" s="30">
        <v>34643.2</v>
      </c>
      <c r="C20" s="30">
        <v>25123.4</v>
      </c>
      <c r="D20" s="30">
        <v>11021.66</v>
      </c>
      <c r="E20" s="30">
        <v>6134.43</v>
      </c>
      <c r="F20" s="30">
        <v>14770.26</v>
      </c>
      <c r="G20" s="30">
        <v>22983.27</v>
      </c>
      <c r="H20" s="30">
        <v>3373.77</v>
      </c>
      <c r="I20" s="30">
        <v>13981.36</v>
      </c>
      <c r="J20" s="30">
        <v>21538.86</v>
      </c>
      <c r="K20" s="30">
        <v>32538.86</v>
      </c>
      <c r="L20" s="30">
        <v>30058.51</v>
      </c>
      <c r="M20" s="30">
        <v>11547.53</v>
      </c>
      <c r="N20" s="30">
        <v>6515.88</v>
      </c>
      <c r="O20" s="30">
        <f t="shared" si="4"/>
        <v>234230.99000000002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13679.9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-315.72</v>
      </c>
      <c r="C23" s="30">
        <v>-388.15</v>
      </c>
      <c r="D23" s="30">
        <v>-3241.87</v>
      </c>
      <c r="E23" s="30">
        <v>0</v>
      </c>
      <c r="F23" s="30">
        <v>-241.41</v>
      </c>
      <c r="G23" s="30">
        <v>-868.3</v>
      </c>
      <c r="H23" s="30">
        <v>-1767.57</v>
      </c>
      <c r="I23" s="30">
        <v>-78.7</v>
      </c>
      <c r="J23" s="30">
        <v>-2472.87</v>
      </c>
      <c r="K23" s="30">
        <v>0</v>
      </c>
      <c r="L23" s="30">
        <v>-1255.52</v>
      </c>
      <c r="M23" s="30">
        <v>-423.78</v>
      </c>
      <c r="N23" s="30">
        <v>-67.83</v>
      </c>
      <c r="O23" s="30">
        <f t="shared" si="4"/>
        <v>-11121.720000000001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-44908.5</v>
      </c>
      <c r="C24" s="30">
        <v>-32961.24</v>
      </c>
      <c r="D24" s="30">
        <v>-27706.5</v>
      </c>
      <c r="E24" s="30">
        <v>-8427.6</v>
      </c>
      <c r="F24" s="30">
        <v>-31615.36</v>
      </c>
      <c r="G24" s="30">
        <v>-40413</v>
      </c>
      <c r="H24" s="30">
        <v>-7218.54</v>
      </c>
      <c r="I24" s="30">
        <v>-31147.74</v>
      </c>
      <c r="J24" s="30">
        <v>-30539.49</v>
      </c>
      <c r="K24" s="30">
        <v>-37681.52</v>
      </c>
      <c r="L24" s="30">
        <v>-34248.42</v>
      </c>
      <c r="M24" s="30">
        <v>-18148.13</v>
      </c>
      <c r="N24" s="30">
        <v>-10764.6</v>
      </c>
      <c r="O24" s="30">
        <f t="shared" si="4"/>
        <v>-355780.63999999996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24446.68</v>
      </c>
      <c r="E25" s="30">
        <v>6844.84</v>
      </c>
      <c r="F25" s="30">
        <v>14569.78</v>
      </c>
      <c r="G25" s="30">
        <v>20452.08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302562.81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-52971.6</v>
      </c>
      <c r="C27" s="30">
        <f>+C28+C30+C41+C42+C45-C46</f>
        <v>-46151.6</v>
      </c>
      <c r="D27" s="30">
        <f t="shared" si="6"/>
        <v>-39727.6</v>
      </c>
      <c r="E27" s="30">
        <f t="shared" si="6"/>
        <v>-7132.4</v>
      </c>
      <c r="F27" s="30">
        <f t="shared" si="6"/>
        <v>-27698</v>
      </c>
      <c r="G27" s="30">
        <f t="shared" si="6"/>
        <v>-45025.2</v>
      </c>
      <c r="H27" s="30">
        <f t="shared" si="6"/>
        <v>120350.8</v>
      </c>
      <c r="I27" s="30">
        <f t="shared" si="6"/>
        <v>-51246.8</v>
      </c>
      <c r="J27" s="30">
        <f t="shared" si="6"/>
        <v>-39058.8</v>
      </c>
      <c r="K27" s="30">
        <f t="shared" si="6"/>
        <v>-34614.8</v>
      </c>
      <c r="L27" s="30">
        <f t="shared" si="6"/>
        <v>-28793.6</v>
      </c>
      <c r="M27" s="30">
        <f t="shared" si="6"/>
        <v>-14740</v>
      </c>
      <c r="N27" s="30">
        <f t="shared" si="6"/>
        <v>-13120.8</v>
      </c>
      <c r="O27" s="30">
        <f t="shared" si="6"/>
        <v>-279930.3999999999</v>
      </c>
    </row>
    <row r="28" spans="1:15" ht="18.75" customHeight="1">
      <c r="A28" s="26" t="s">
        <v>40</v>
      </c>
      <c r="B28" s="31">
        <f>+B29</f>
        <v>-52971.6</v>
      </c>
      <c r="C28" s="31">
        <f>+C29</f>
        <v>-46151.6</v>
      </c>
      <c r="D28" s="31">
        <f aca="true" t="shared" si="7" ref="D28:O28">+D29</f>
        <v>-39727.6</v>
      </c>
      <c r="E28" s="31">
        <f t="shared" si="7"/>
        <v>-7132.4</v>
      </c>
      <c r="F28" s="31">
        <f t="shared" si="7"/>
        <v>-27698</v>
      </c>
      <c r="G28" s="31">
        <f t="shared" si="7"/>
        <v>-45025.2</v>
      </c>
      <c r="H28" s="31">
        <f t="shared" si="7"/>
        <v>-9649.2</v>
      </c>
      <c r="I28" s="31">
        <f t="shared" si="7"/>
        <v>-51246.8</v>
      </c>
      <c r="J28" s="31">
        <f t="shared" si="7"/>
        <v>-39058.8</v>
      </c>
      <c r="K28" s="31">
        <f t="shared" si="7"/>
        <v>-34614.8</v>
      </c>
      <c r="L28" s="31">
        <f t="shared" si="7"/>
        <v>-28793.6</v>
      </c>
      <c r="M28" s="31">
        <f t="shared" si="7"/>
        <v>-14740</v>
      </c>
      <c r="N28" s="31">
        <f t="shared" si="7"/>
        <v>-13120.8</v>
      </c>
      <c r="O28" s="31">
        <f t="shared" si="7"/>
        <v>-409930.3999999999</v>
      </c>
    </row>
    <row r="29" spans="1:26" ht="18.75" customHeight="1">
      <c r="A29" s="27" t="s">
        <v>41</v>
      </c>
      <c r="B29" s="16">
        <f>ROUND((-B9)*$G$3,2)</f>
        <v>-52971.6</v>
      </c>
      <c r="C29" s="16">
        <f aca="true" t="shared" si="8" ref="C29:N29">ROUND((-C9)*$G$3,2)</f>
        <v>-46151.6</v>
      </c>
      <c r="D29" s="16">
        <f t="shared" si="8"/>
        <v>-39727.6</v>
      </c>
      <c r="E29" s="16">
        <f t="shared" si="8"/>
        <v>-7132.4</v>
      </c>
      <c r="F29" s="16">
        <f t="shared" si="8"/>
        <v>-27698</v>
      </c>
      <c r="G29" s="16">
        <f t="shared" si="8"/>
        <v>-45025.2</v>
      </c>
      <c r="H29" s="16">
        <f t="shared" si="8"/>
        <v>-9649.2</v>
      </c>
      <c r="I29" s="16">
        <f t="shared" si="8"/>
        <v>-51246.8</v>
      </c>
      <c r="J29" s="16">
        <f t="shared" si="8"/>
        <v>-39058.8</v>
      </c>
      <c r="K29" s="16">
        <f t="shared" si="8"/>
        <v>-34614.8</v>
      </c>
      <c r="L29" s="16">
        <f t="shared" si="8"/>
        <v>-28793.6</v>
      </c>
      <c r="M29" s="16">
        <f t="shared" si="8"/>
        <v>-14740</v>
      </c>
      <c r="N29" s="16">
        <f t="shared" si="8"/>
        <v>-13120.8</v>
      </c>
      <c r="O29" s="32">
        <f aca="true" t="shared" si="9" ref="O29:O46">SUM(B29:N29)</f>
        <v>-409930.3999999999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294000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294000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927478.1799999999</v>
      </c>
      <c r="C44" s="36">
        <f t="shared" si="11"/>
        <v>712591.59</v>
      </c>
      <c r="D44" s="36">
        <f t="shared" si="11"/>
        <v>572924.0900000001</v>
      </c>
      <c r="E44" s="36">
        <f t="shared" si="11"/>
        <v>179777.35</v>
      </c>
      <c r="F44" s="36">
        <f t="shared" si="11"/>
        <v>667435.8500000001</v>
      </c>
      <c r="G44" s="36">
        <f t="shared" si="11"/>
        <v>901071.39</v>
      </c>
      <c r="H44" s="36">
        <f t="shared" si="11"/>
        <v>302407.27999999997</v>
      </c>
      <c r="I44" s="36">
        <f t="shared" si="11"/>
        <v>681350.3099999999</v>
      </c>
      <c r="J44" s="36">
        <f t="shared" si="11"/>
        <v>643471.9</v>
      </c>
      <c r="K44" s="36">
        <f t="shared" si="11"/>
        <v>827098.7699999998</v>
      </c>
      <c r="L44" s="36">
        <f t="shared" si="11"/>
        <v>751396.08</v>
      </c>
      <c r="M44" s="36">
        <f t="shared" si="11"/>
        <v>400980.12</v>
      </c>
      <c r="N44" s="36">
        <f t="shared" si="11"/>
        <v>226463.75</v>
      </c>
      <c r="O44" s="36">
        <f>SUM(B44:N44)</f>
        <v>7794446.66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 s="43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927478.18</v>
      </c>
      <c r="C50" s="51">
        <f t="shared" si="12"/>
        <v>712591.59</v>
      </c>
      <c r="D50" s="51">
        <f t="shared" si="12"/>
        <v>572924.09</v>
      </c>
      <c r="E50" s="51">
        <f t="shared" si="12"/>
        <v>179777.35</v>
      </c>
      <c r="F50" s="51">
        <f t="shared" si="12"/>
        <v>667435.86</v>
      </c>
      <c r="G50" s="51">
        <f t="shared" si="12"/>
        <v>901071.38</v>
      </c>
      <c r="H50" s="51">
        <f t="shared" si="12"/>
        <v>302407.28</v>
      </c>
      <c r="I50" s="51">
        <f t="shared" si="12"/>
        <v>681350.3</v>
      </c>
      <c r="J50" s="51">
        <f t="shared" si="12"/>
        <v>643471.9</v>
      </c>
      <c r="K50" s="51">
        <f t="shared" si="12"/>
        <v>827098.77</v>
      </c>
      <c r="L50" s="51">
        <f t="shared" si="12"/>
        <v>751396.07</v>
      </c>
      <c r="M50" s="51">
        <f t="shared" si="12"/>
        <v>400980.12</v>
      </c>
      <c r="N50" s="51">
        <f t="shared" si="12"/>
        <v>226463.74</v>
      </c>
      <c r="O50" s="36">
        <f t="shared" si="12"/>
        <v>7794446.630000001</v>
      </c>
      <c r="Q50"/>
    </row>
    <row r="51" spans="1:18" ht="18.75" customHeight="1">
      <c r="A51" s="26" t="s">
        <v>59</v>
      </c>
      <c r="B51" s="51">
        <v>776021.68</v>
      </c>
      <c r="C51" s="51">
        <v>523395.07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1299416.75</v>
      </c>
      <c r="P51"/>
      <c r="Q51"/>
      <c r="R51" s="43"/>
    </row>
    <row r="52" spans="1:16" ht="18.75" customHeight="1">
      <c r="A52" s="26" t="s">
        <v>60</v>
      </c>
      <c r="B52" s="51">
        <v>151456.5</v>
      </c>
      <c r="C52" s="51">
        <v>189196.52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340653.02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572924.09</v>
      </c>
      <c r="E53" s="52">
        <v>0</v>
      </c>
      <c r="F53" s="52">
        <v>0</v>
      </c>
      <c r="G53" s="52">
        <v>0</v>
      </c>
      <c r="H53" s="51">
        <v>302407.28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875331.37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179777.35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179777.35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667435.86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667435.86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901071.38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901071.38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681350.3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681350.3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643471.9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643471.9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827098.77</v>
      </c>
      <c r="L59" s="31">
        <v>751396.07</v>
      </c>
      <c r="M59" s="52">
        <v>0</v>
      </c>
      <c r="N59" s="52">
        <v>0</v>
      </c>
      <c r="O59" s="36">
        <f t="shared" si="13"/>
        <v>1578494.8399999999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400980.12</v>
      </c>
      <c r="N60" s="52">
        <v>0</v>
      </c>
      <c r="O60" s="36">
        <f t="shared" si="13"/>
        <v>400980.12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226463.74</v>
      </c>
      <c r="O61" s="55">
        <f t="shared" si="13"/>
        <v>226463.74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2020-09-28T14:49:12Z</dcterms:modified>
  <cp:category/>
  <cp:version/>
  <cp:contentType/>
  <cp:contentStatus/>
</cp:coreProperties>
</file>