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<sst xmlns="http://schemas.openxmlformats.org/spreadsheetml/2006/main" count="79" uniqueCount="76">
  <si>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</si>
  <si>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</si>
  <si>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</si>
  <si>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</si>
  <si>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</si>
  <si>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</si>
  <si>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</si>
  <si>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</si>
  <si>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</si>
  <si>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</si>
  <si>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</si>
  <si>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</si>
  <si>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</si>
  <si>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</si>
  <si>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</si>
  <si>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</si>
  <si>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</si>
  <si>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</si>
  <si>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</si>
  <si>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</si>
  <si>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</si>
  <si>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</si>
  <si>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</si>
  <si>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</si>
  <si>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</si>
  <si>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</si>
  <si>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</si>
  <si>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</si>
  <si>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</si>
  <si>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</si>
  <si>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</si>
  <si>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</si>
  <si>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</si>
  <si>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</si>
  <si>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</si>
  <si>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</si>
  <si>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</si>
  <si>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</si>
  <si>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</si>
  <si>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</si>
  <si>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</si>
  <si>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</si>
  <si>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</si>
  <si>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</si>
  <si>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</si>
  <si>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</si>
  <si>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</si>
  <si>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</si>
  <si>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</si>
  <si>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</si>
  <si>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</si>
  <si>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</si>
  <si>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</si>
  <si>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</si>
  <si>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</si>
  <si>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</si>
  <si>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</si>
  <si>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</si>
  <si>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</si>
  <si>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</si>
  <si>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</si>
  <si>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</si>
  <si>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</si>
  <si>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</si>
  <si>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</si>
  <si>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</si>
  <si>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</si>
  <si>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</si>
  <si>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</si>
  <si>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</si>
  <si>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</si>
  <si>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</si>
  <si>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</si>
  <si>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</si>
  <si>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</si>
  <si>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19/09/20 - VENCIMENTO 25/09/20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</si>
</sst>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211080</v>
      </c>
      <c r="C7" s="9">
        <f t="shared" si="0"/>
        <v>132954</v>
      </c>
      <c r="D7" s="9">
        <f t="shared" si="0"/>
        <v>165171</v>
      </c>
      <c r="E7" s="9">
        <f t="shared" si="0"/>
        <v>32472</v>
      </c>
      <c r="F7" s="9">
        <f t="shared" si="0"/>
        <v>115476</v>
      </c>
      <c r="G7" s="9">
        <f t="shared" si="0"/>
        <v>162338</v>
      </c>
      <c r="H7" s="9">
        <f t="shared" si="0"/>
        <v>25964</v>
      </c>
      <c r="I7" s="9">
        <f t="shared" si="0"/>
        <v>142601</v>
      </c>
      <c r="J7" s="9">
        <f t="shared" si="0"/>
        <v>128658</v>
      </c>
      <c r="K7" s="9">
        <f t="shared" si="0"/>
        <v>181938</v>
      </c>
      <c r="L7" s="9">
        <f t="shared" si="0"/>
        <v>146717</v>
      </c>
      <c r="M7" s="9">
        <f t="shared" si="0"/>
        <v>55835</v>
      </c>
      <c r="N7" s="9">
        <f t="shared" si="0"/>
        <v>34627</v>
      </c>
      <c r="O7" s="9">
        <f t="shared" si="0"/>
        <v>1535831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12856</v>
      </c>
      <c r="C8" s="11">
        <f t="shared" si="1"/>
        <v>10523</v>
      </c>
      <c r="D8" s="11">
        <f t="shared" si="1"/>
        <v>10178</v>
      </c>
      <c r="E8" s="11">
        <f t="shared" si="1"/>
        <v>1654</v>
      </c>
      <c r="F8" s="11">
        <f t="shared" si="1"/>
        <v>6937</v>
      </c>
      <c r="G8" s="11">
        <f t="shared" si="1"/>
        <v>9618</v>
      </c>
      <c r="H8" s="11">
        <f t="shared" si="1"/>
        <v>1940</v>
      </c>
      <c r="I8" s="11">
        <f t="shared" si="1"/>
        <v>11931</v>
      </c>
      <c r="J8" s="11">
        <f t="shared" si="1"/>
        <v>8759</v>
      </c>
      <c r="K8" s="11">
        <f t="shared" si="1"/>
        <v>8715</v>
      </c>
      <c r="L8" s="11">
        <f t="shared" si="1"/>
        <v>7556</v>
      </c>
      <c r="M8" s="11">
        <f t="shared" si="1"/>
        <v>2799</v>
      </c>
      <c r="N8" s="11">
        <f t="shared" si="1"/>
        <v>2563</v>
      </c>
      <c r="O8" s="11">
        <f t="shared" si="1"/>
        <v>96029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12856</v>
      </c>
      <c r="C9" s="11">
        <v>10523</v>
      </c>
      <c r="D9" s="11">
        <v>10178</v>
      </c>
      <c r="E9" s="11">
        <v>1654</v>
      </c>
      <c r="F9" s="11">
        <v>6937</v>
      </c>
      <c r="G9" s="11">
        <v>9618</v>
      </c>
      <c r="H9" s="11">
        <v>1940</v>
      </c>
      <c r="I9" s="11">
        <v>11931</v>
      </c>
      <c r="J9" s="11">
        <v>8759</v>
      </c>
      <c r="K9" s="11">
        <v>8710</v>
      </c>
      <c r="L9" s="11">
        <v>7556</v>
      </c>
      <c r="M9" s="11">
        <v>2796</v>
      </c>
      <c r="N9" s="11">
        <v>2563</v>
      </c>
      <c r="O9" s="11">
        <f>SUM(B9:N9)</f>
        <v>96021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5</v>
      </c>
      <c r="L10" s="13">
        <v>0</v>
      </c>
      <c r="M10" s="13">
        <v>3</v>
      </c>
      <c r="N10" s="13">
        <v>0</v>
      </c>
      <c r="O10" s="11">
        <f>SUM(B10:N10)</f>
        <v>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198224</v>
      </c>
      <c r="C11" s="13">
        <v>122431</v>
      </c>
      <c r="D11" s="13">
        <v>154993</v>
      </c>
      <c r="E11" s="13">
        <v>30818</v>
      </c>
      <c r="F11" s="13">
        <v>108539</v>
      </c>
      <c r="G11" s="13">
        <v>152720</v>
      </c>
      <c r="H11" s="13">
        <v>24024</v>
      </c>
      <c r="I11" s="13">
        <v>130670</v>
      </c>
      <c r="J11" s="13">
        <v>119899</v>
      </c>
      <c r="K11" s="13">
        <v>173223</v>
      </c>
      <c r="L11" s="13">
        <v>139161</v>
      </c>
      <c r="M11" s="13">
        <v>53036</v>
      </c>
      <c r="N11" s="13">
        <v>32064</v>
      </c>
      <c r="O11" s="11">
        <f>SUM(B11:N11)</f>
        <v>1439802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1.490855471442157</v>
      </c>
      <c r="C15" s="19">
        <v>1.568364817257053</v>
      </c>
      <c r="D15" s="19">
        <v>1.542346842971445</v>
      </c>
      <c r="E15" s="19">
        <v>1.189147820308482</v>
      </c>
      <c r="F15" s="19">
        <v>1.905666829666019</v>
      </c>
      <c r="G15" s="19">
        <v>1.756072764832839</v>
      </c>
      <c r="H15" s="19">
        <v>2.043431988762105</v>
      </c>
      <c r="I15" s="19">
        <v>1.593027947449724</v>
      </c>
      <c r="J15" s="19">
        <v>1.611684434509948</v>
      </c>
      <c r="K15" s="19">
        <v>1.464308980610363</v>
      </c>
      <c r="L15" s="19">
        <v>1.575584052552335</v>
      </c>
      <c r="M15" s="19">
        <v>1.664041835190795</v>
      </c>
      <c r="N15" s="19">
        <v>1.671185894156821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723755.2100000001</v>
      </c>
      <c r="C17" s="24">
        <f aca="true" t="shared" si="2" ref="C17:N17">C18+C19+C20+C21+C22+C23+C24+C25</f>
        <v>506560.0800000001</v>
      </c>
      <c r="D17" s="24">
        <f t="shared" si="2"/>
        <v>517808.61999999994</v>
      </c>
      <c r="E17" s="24">
        <f t="shared" si="2"/>
        <v>137076.08</v>
      </c>
      <c r="F17" s="24">
        <f t="shared" si="2"/>
        <v>510745.9300000001</v>
      </c>
      <c r="G17" s="24">
        <f t="shared" si="2"/>
        <v>544897.9400000001</v>
      </c>
      <c r="H17" s="24">
        <f t="shared" si="2"/>
        <v>130965.70000000001</v>
      </c>
      <c r="I17" s="24">
        <f t="shared" si="2"/>
        <v>538034.3500000001</v>
      </c>
      <c r="J17" s="24">
        <f t="shared" si="2"/>
        <v>483238.34</v>
      </c>
      <c r="K17" s="24">
        <f t="shared" si="2"/>
        <v>602774.9299999999</v>
      </c>
      <c r="L17" s="24">
        <f t="shared" si="2"/>
        <v>598603.1200000001</v>
      </c>
      <c r="M17" s="24">
        <f t="shared" si="2"/>
        <v>280383.7</v>
      </c>
      <c r="N17" s="24">
        <f t="shared" si="2"/>
        <v>151230.80999999997</v>
      </c>
      <c r="O17" s="24">
        <f>O18+O19+O20+O21+O22+O23+O24+O25</f>
        <v>5726074.810000001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471594.94</v>
      </c>
      <c r="C18" s="30">
        <f t="shared" si="3"/>
        <v>306791.36</v>
      </c>
      <c r="D18" s="30">
        <f t="shared" si="3"/>
        <v>334173.97</v>
      </c>
      <c r="E18" s="30">
        <f t="shared" si="3"/>
        <v>112388.84</v>
      </c>
      <c r="F18" s="30">
        <f t="shared" si="3"/>
        <v>270698.84</v>
      </c>
      <c r="G18" s="30">
        <f t="shared" si="3"/>
        <v>312841.56</v>
      </c>
      <c r="H18" s="30">
        <f t="shared" si="3"/>
        <v>67088.38</v>
      </c>
      <c r="I18" s="30">
        <f t="shared" si="3"/>
        <v>326442.21</v>
      </c>
      <c r="J18" s="30">
        <f t="shared" si="3"/>
        <v>296440.9</v>
      </c>
      <c r="K18" s="30">
        <f t="shared" si="3"/>
        <v>396515.68</v>
      </c>
      <c r="L18" s="30">
        <f t="shared" si="3"/>
        <v>363916.85</v>
      </c>
      <c r="M18" s="30">
        <f t="shared" si="3"/>
        <v>159995.19</v>
      </c>
      <c r="N18" s="30">
        <f t="shared" si="3"/>
        <v>89670.08</v>
      </c>
      <c r="O18" s="30">
        <f aca="true" t="shared" si="4" ref="O18:O25">SUM(B18:N18)</f>
        <v>3508558.8000000003</v>
      </c>
    </row>
    <row r="19" spans="1:23" ht="18.75" customHeight="1">
      <c r="A19" s="26" t="s">
        <v>35</v>
      </c>
      <c r="B19" s="30">
        <f>IF(B15&lt;&gt;0,ROUND((B15-1)*B18,2),0)</f>
        <v>231484.96</v>
      </c>
      <c r="C19" s="30">
        <f aca="true" t="shared" si="5" ref="C19:N19">IF(C15&lt;&gt;0,ROUND((C15-1)*C18,2),0)</f>
        <v>174369.42</v>
      </c>
      <c r="D19" s="30">
        <f t="shared" si="5"/>
        <v>181238.2</v>
      </c>
      <c r="E19" s="30">
        <f t="shared" si="5"/>
        <v>21258.1</v>
      </c>
      <c r="F19" s="30">
        <f t="shared" si="5"/>
        <v>245162.96</v>
      </c>
      <c r="G19" s="30">
        <f t="shared" si="5"/>
        <v>236530.98</v>
      </c>
      <c r="H19" s="30">
        <f t="shared" si="5"/>
        <v>70002.16</v>
      </c>
      <c r="I19" s="30">
        <f t="shared" si="5"/>
        <v>193589.35</v>
      </c>
      <c r="J19" s="30">
        <f t="shared" si="5"/>
        <v>181328.28</v>
      </c>
      <c r="K19" s="30">
        <f t="shared" si="5"/>
        <v>184105.79</v>
      </c>
      <c r="L19" s="30">
        <f t="shared" si="5"/>
        <v>209464.74</v>
      </c>
      <c r="M19" s="30">
        <f t="shared" si="5"/>
        <v>106243.5</v>
      </c>
      <c r="N19" s="30">
        <f t="shared" si="5"/>
        <v>60185.29</v>
      </c>
      <c r="O19" s="30">
        <f t="shared" si="4"/>
        <v>2094963.7300000002</v>
      </c>
      <c r="W19" s="62"/>
    </row>
    <row r="20" spans="1:15" ht="18.75" customHeight="1">
      <c r="A20" s="26" t="s">
        <v>36</v>
      </c>
      <c r="B20" s="30">
        <v>26681.8</v>
      </c>
      <c r="C20" s="30">
        <v>19317.39</v>
      </c>
      <c r="D20" s="30">
        <v>9159.76</v>
      </c>
      <c r="E20" s="30">
        <v>5011.9</v>
      </c>
      <c r="F20" s="30">
        <v>10773.43</v>
      </c>
      <c r="G20" s="30">
        <v>16213.24</v>
      </c>
      <c r="H20" s="30">
        <v>2673.67</v>
      </c>
      <c r="I20" s="30">
        <v>12701.92</v>
      </c>
      <c r="J20" s="30">
        <v>15061.13</v>
      </c>
      <c r="K20" s="30">
        <v>22659.34</v>
      </c>
      <c r="L20" s="30">
        <v>23607.42</v>
      </c>
      <c r="M20" s="30">
        <v>7248.87</v>
      </c>
      <c r="N20" s="30">
        <v>3648.37</v>
      </c>
      <c r="O20" s="30">
        <f t="shared" si="4"/>
        <v>174758.24</v>
      </c>
    </row>
    <row r="21" spans="1:15" ht="18.75" customHeight="1">
      <c r="A21" s="26" t="s">
        <v>37</v>
      </c>
      <c r="B21" s="30">
        <v>2735.98</v>
      </c>
      <c r="C21" s="30">
        <v>2735.98</v>
      </c>
      <c r="D21" s="30">
        <v>0</v>
      </c>
      <c r="E21" s="30">
        <v>0</v>
      </c>
      <c r="F21" s="30">
        <v>1367.99</v>
      </c>
      <c r="G21" s="30">
        <v>1367.99</v>
      </c>
      <c r="H21" s="30">
        <v>0</v>
      </c>
      <c r="I21" s="30">
        <v>0</v>
      </c>
      <c r="J21" s="30">
        <v>1367.99</v>
      </c>
      <c r="K21" s="30">
        <v>1367.99</v>
      </c>
      <c r="L21" s="30">
        <v>1367.99</v>
      </c>
      <c r="M21" s="30">
        <v>0</v>
      </c>
      <c r="N21" s="30">
        <v>1367.99</v>
      </c>
      <c r="O21" s="30">
        <f t="shared" si="4"/>
        <v>13679.9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-1026.09</v>
      </c>
      <c r="C23" s="30">
        <v>-2484.16</v>
      </c>
      <c r="D23" s="30">
        <v>0</v>
      </c>
      <c r="E23" s="30">
        <v>0</v>
      </c>
      <c r="F23" s="30">
        <v>0</v>
      </c>
      <c r="G23" s="30">
        <v>-7554.21</v>
      </c>
      <c r="H23" s="30">
        <v>-589.19</v>
      </c>
      <c r="I23" s="30">
        <v>-157.4</v>
      </c>
      <c r="J23" s="30">
        <v>-2552.64</v>
      </c>
      <c r="K23" s="30">
        <v>-1195.61</v>
      </c>
      <c r="L23" s="30">
        <v>-1098.58</v>
      </c>
      <c r="M23" s="30">
        <v>0</v>
      </c>
      <c r="N23" s="30">
        <v>0</v>
      </c>
      <c r="O23" s="30">
        <f t="shared" si="4"/>
        <v>-16657.879999999997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-44274</v>
      </c>
      <c r="C24" s="30">
        <v>-31059.63</v>
      </c>
      <c r="D24" s="30">
        <v>-30597</v>
      </c>
      <c r="E24" s="30">
        <v>-8427.6</v>
      </c>
      <c r="F24" s="30">
        <v>-31827.07</v>
      </c>
      <c r="G24" s="30">
        <v>-34953.7</v>
      </c>
      <c r="H24" s="30">
        <v>-8209.32</v>
      </c>
      <c r="I24" s="30">
        <v>-31077.27</v>
      </c>
      <c r="J24" s="30">
        <v>-30468.96</v>
      </c>
      <c r="K24" s="30">
        <v>-36490.84</v>
      </c>
      <c r="L24" s="30">
        <v>-34389.36</v>
      </c>
      <c r="M24" s="30">
        <v>-18568.55</v>
      </c>
      <c r="N24" s="30">
        <v>-10834.5</v>
      </c>
      <c r="O24" s="30">
        <f t="shared" si="4"/>
        <v>-351177.8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36557.62</v>
      </c>
      <c r="C25" s="30">
        <v>36889.72</v>
      </c>
      <c r="D25" s="30">
        <v>23833.69</v>
      </c>
      <c r="E25" s="30">
        <v>6844.84</v>
      </c>
      <c r="F25" s="30">
        <v>14569.78</v>
      </c>
      <c r="G25" s="30">
        <v>20452.08</v>
      </c>
      <c r="H25" s="30">
        <v>0</v>
      </c>
      <c r="I25" s="30">
        <v>36535.54</v>
      </c>
      <c r="J25" s="30">
        <v>22061.64</v>
      </c>
      <c r="K25" s="30">
        <v>35812.58</v>
      </c>
      <c r="L25" s="30">
        <v>35734.06</v>
      </c>
      <c r="M25" s="30">
        <v>25464.69</v>
      </c>
      <c r="N25" s="30">
        <v>7193.58</v>
      </c>
      <c r="O25" s="30">
        <f t="shared" si="4"/>
        <v>301949.82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-56566.4</v>
      </c>
      <c r="C27" s="30">
        <f>+C28+C30+C41+C42+C45-C46</f>
        <v>-46301.2</v>
      </c>
      <c r="D27" s="30">
        <f t="shared" si="6"/>
        <v>-44783.2</v>
      </c>
      <c r="E27" s="30">
        <f t="shared" si="6"/>
        <v>-7277.6</v>
      </c>
      <c r="F27" s="30">
        <f t="shared" si="6"/>
        <v>-30522.8</v>
      </c>
      <c r="G27" s="30">
        <f t="shared" si="6"/>
        <v>-42319.2</v>
      </c>
      <c r="H27" s="30">
        <f t="shared" si="6"/>
        <v>-8536</v>
      </c>
      <c r="I27" s="30">
        <f t="shared" si="6"/>
        <v>-52496.4</v>
      </c>
      <c r="J27" s="30">
        <f t="shared" si="6"/>
        <v>-38539.6</v>
      </c>
      <c r="K27" s="30">
        <f t="shared" si="6"/>
        <v>-38324</v>
      </c>
      <c r="L27" s="30">
        <f t="shared" si="6"/>
        <v>-33246.4</v>
      </c>
      <c r="M27" s="30">
        <f t="shared" si="6"/>
        <v>-12302.4</v>
      </c>
      <c r="N27" s="30">
        <f t="shared" si="6"/>
        <v>-11277.2</v>
      </c>
      <c r="O27" s="30">
        <f t="shared" si="6"/>
        <v>-422492.4</v>
      </c>
    </row>
    <row r="28" spans="1:15" ht="18.75" customHeight="1">
      <c r="A28" s="26" t="s">
        <v>40</v>
      </c>
      <c r="B28" s="31">
        <f>+B29</f>
        <v>-56566.4</v>
      </c>
      <c r="C28" s="31">
        <f>+C29</f>
        <v>-46301.2</v>
      </c>
      <c r="D28" s="31">
        <f aca="true" t="shared" si="7" ref="D28:O28">+D29</f>
        <v>-44783.2</v>
      </c>
      <c r="E28" s="31">
        <f t="shared" si="7"/>
        <v>-7277.6</v>
      </c>
      <c r="F28" s="31">
        <f t="shared" si="7"/>
        <v>-30522.8</v>
      </c>
      <c r="G28" s="31">
        <f t="shared" si="7"/>
        <v>-42319.2</v>
      </c>
      <c r="H28" s="31">
        <f t="shared" si="7"/>
        <v>-8536</v>
      </c>
      <c r="I28" s="31">
        <f t="shared" si="7"/>
        <v>-52496.4</v>
      </c>
      <c r="J28" s="31">
        <f t="shared" si="7"/>
        <v>-38539.6</v>
      </c>
      <c r="K28" s="31">
        <f t="shared" si="7"/>
        <v>-38324</v>
      </c>
      <c r="L28" s="31">
        <f t="shared" si="7"/>
        <v>-33246.4</v>
      </c>
      <c r="M28" s="31">
        <f t="shared" si="7"/>
        <v>-12302.4</v>
      </c>
      <c r="N28" s="31">
        <f t="shared" si="7"/>
        <v>-11277.2</v>
      </c>
      <c r="O28" s="31">
        <f t="shared" si="7"/>
        <v>-422492.4</v>
      </c>
    </row>
    <row r="29" spans="1:26" ht="18.75" customHeight="1">
      <c r="A29" s="27" t="s">
        <v>41</v>
      </c>
      <c r="B29" s="16">
        <f>ROUND((-B9)*$G$3,2)</f>
        <v>-56566.4</v>
      </c>
      <c r="C29" s="16">
        <f aca="true" t="shared" si="8" ref="C29:N29">ROUND((-C9)*$G$3,2)</f>
        <v>-46301.2</v>
      </c>
      <c r="D29" s="16">
        <f t="shared" si="8"/>
        <v>-44783.2</v>
      </c>
      <c r="E29" s="16">
        <f t="shared" si="8"/>
        <v>-7277.6</v>
      </c>
      <c r="F29" s="16">
        <f t="shared" si="8"/>
        <v>-30522.8</v>
      </c>
      <c r="G29" s="16">
        <f t="shared" si="8"/>
        <v>-42319.2</v>
      </c>
      <c r="H29" s="16">
        <f t="shared" si="8"/>
        <v>-8536</v>
      </c>
      <c r="I29" s="16">
        <f t="shared" si="8"/>
        <v>-52496.4</v>
      </c>
      <c r="J29" s="16">
        <f t="shared" si="8"/>
        <v>-38539.6</v>
      </c>
      <c r="K29" s="16">
        <f t="shared" si="8"/>
        <v>-38324</v>
      </c>
      <c r="L29" s="16">
        <f t="shared" si="8"/>
        <v>-33246.4</v>
      </c>
      <c r="M29" s="16">
        <f t="shared" si="8"/>
        <v>-12302.4</v>
      </c>
      <c r="N29" s="16">
        <f t="shared" si="8"/>
        <v>-11277.2</v>
      </c>
      <c r="O29" s="32">
        <f aca="true" t="shared" si="9" ref="O29:O46">SUM(B29:N29)</f>
        <v>-422492.4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667188.81</v>
      </c>
      <c r="C44" s="36">
        <f t="shared" si="11"/>
        <v>460258.88000000006</v>
      </c>
      <c r="D44" s="36">
        <f t="shared" si="11"/>
        <v>473025.4199999999</v>
      </c>
      <c r="E44" s="36">
        <f t="shared" si="11"/>
        <v>129798.47999999998</v>
      </c>
      <c r="F44" s="36">
        <f t="shared" si="11"/>
        <v>480223.1300000001</v>
      </c>
      <c r="G44" s="36">
        <f t="shared" si="11"/>
        <v>502578.74000000005</v>
      </c>
      <c r="H44" s="36">
        <f t="shared" si="11"/>
        <v>122429.70000000001</v>
      </c>
      <c r="I44" s="36">
        <f t="shared" si="11"/>
        <v>485537.95000000007</v>
      </c>
      <c r="J44" s="36">
        <f t="shared" si="11"/>
        <v>444698.74000000005</v>
      </c>
      <c r="K44" s="36">
        <f t="shared" si="11"/>
        <v>564450.9299999999</v>
      </c>
      <c r="L44" s="36">
        <f t="shared" si="11"/>
        <v>565356.7200000001</v>
      </c>
      <c r="M44" s="36">
        <f t="shared" si="11"/>
        <v>268081.3</v>
      </c>
      <c r="N44" s="36">
        <f t="shared" si="11"/>
        <v>139953.60999999996</v>
      </c>
      <c r="O44" s="36">
        <f>SUM(B44:N44)</f>
        <v>5303582.410000001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 s="43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667188.8</v>
      </c>
      <c r="C50" s="51">
        <f t="shared" si="12"/>
        <v>460258.87</v>
      </c>
      <c r="D50" s="51">
        <f t="shared" si="12"/>
        <v>473025.41</v>
      </c>
      <c r="E50" s="51">
        <f t="shared" si="12"/>
        <v>129798.48</v>
      </c>
      <c r="F50" s="51">
        <f t="shared" si="12"/>
        <v>480223.13</v>
      </c>
      <c r="G50" s="51">
        <f t="shared" si="12"/>
        <v>502578.74</v>
      </c>
      <c r="H50" s="51">
        <f t="shared" si="12"/>
        <v>122429.7</v>
      </c>
      <c r="I50" s="51">
        <f t="shared" si="12"/>
        <v>485537.95</v>
      </c>
      <c r="J50" s="51">
        <f t="shared" si="12"/>
        <v>444698.74</v>
      </c>
      <c r="K50" s="51">
        <f t="shared" si="12"/>
        <v>564450.93</v>
      </c>
      <c r="L50" s="51">
        <f t="shared" si="12"/>
        <v>565356.71</v>
      </c>
      <c r="M50" s="51">
        <f t="shared" si="12"/>
        <v>268081.3</v>
      </c>
      <c r="N50" s="51">
        <f t="shared" si="12"/>
        <v>139953.61</v>
      </c>
      <c r="O50" s="36">
        <f t="shared" si="12"/>
        <v>5303582.370000001</v>
      </c>
      <c r="Q50"/>
    </row>
    <row r="51" spans="1:18" ht="18.75" customHeight="1">
      <c r="A51" s="26" t="s">
        <v>59</v>
      </c>
      <c r="B51" s="51">
        <v>559981.5</v>
      </c>
      <c r="C51" s="51">
        <v>341715.51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901697.01</v>
      </c>
      <c r="P51"/>
      <c r="Q51"/>
      <c r="R51" s="43"/>
    </row>
    <row r="52" spans="1:16" ht="18.75" customHeight="1">
      <c r="A52" s="26" t="s">
        <v>60</v>
      </c>
      <c r="B52" s="51">
        <v>107207.3</v>
      </c>
      <c r="C52" s="51">
        <v>118543.36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225750.66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473025.41</v>
      </c>
      <c r="E53" s="52">
        <v>0</v>
      </c>
      <c r="F53" s="52">
        <v>0</v>
      </c>
      <c r="G53" s="52">
        <v>0</v>
      </c>
      <c r="H53" s="51">
        <v>122429.7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595455.11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129798.48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129798.48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480223.13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480223.13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502578.74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502578.74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485537.95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485537.95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444698.74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444698.74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564450.93</v>
      </c>
      <c r="L59" s="31">
        <v>565356.71</v>
      </c>
      <c r="M59" s="52">
        <v>0</v>
      </c>
      <c r="N59" s="52">
        <v>0</v>
      </c>
      <c r="O59" s="36">
        <f t="shared" si="13"/>
        <v>1129807.6400000001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268081.3</v>
      </c>
      <c r="N60" s="52">
        <v>0</v>
      </c>
      <c r="O60" s="36">
        <f t="shared" si="13"/>
        <v>268081.3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139953.61</v>
      </c>
      <c r="O61" s="55">
        <f t="shared" si="13"/>
        <v>139953.61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2020-09-28T13:13:48Z</dcterms:modified>
  <cp:category/>
  <cp:version/>
  <cp:contentType/>
  <cp:contentStatus/>
</cp:coreProperties>
</file>