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<sst xmlns="http://schemas.openxmlformats.org/spreadsheetml/2006/main" count="79" uniqueCount="76">
  <si>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</si>
  <si>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</si>
  <si>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</si>
  <si>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</si>
  <si>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</si>
  <si>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</si>
  <si>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</si>
  <si>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</si>
  <si>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</si>
  <si>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</si>
  <si>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</si>
  <si>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</si>
  <si>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</si>
  <si>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</si>
  <si>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</si>
  <si>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</si>
  <si>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</si>
  <si>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</si>
  <si>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</si>
  <si>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</si>
  <si>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</si>
  <si>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</si>
  <si>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</si>
  <si>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</si>
  <si>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</si>
  <si>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</si>
  <si>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</si>
  <si>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</si>
  <si>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</si>
  <si>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</si>
  <si>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</si>
  <si>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</si>
  <si>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</si>
  <si>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</si>
  <si>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</si>
  <si>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</si>
  <si>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</si>
  <si>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</si>
  <si>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</si>
  <si>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</si>
  <si>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</si>
  <si>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</si>
  <si>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</si>
  <si>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</si>
  <si>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</si>
  <si>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</si>
  <si>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</si>
  <si>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</si>
  <si>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</si>
  <si>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</si>
  <si>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</si>
  <si>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</si>
  <si>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</si>
  <si>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</si>
  <si>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</si>
  <si>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</si>
  <si>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</si>
  <si>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</si>
  <si>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</si>
  <si>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</si>
  <si>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</si>
  <si>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</si>
  <si>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</si>
  <si>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</si>
  <si>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</si>
  <si>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</si>
  <si>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</si>
  <si>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</si>
  <si>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</si>
  <si>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</si>
  <si>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</si>
  <si>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</si>
  <si>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</si>
  <si>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</si>
  <si>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</si>
  <si>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13/09/20 - VENCIMENTO 18/09/20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</si>
</sst>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107774</v>
      </c>
      <c r="C7" s="9">
        <f t="shared" si="0"/>
        <v>68439</v>
      </c>
      <c r="D7" s="9">
        <f t="shared" si="0"/>
        <v>84520</v>
      </c>
      <c r="E7" s="9">
        <f t="shared" si="0"/>
        <v>15713</v>
      </c>
      <c r="F7" s="9">
        <f t="shared" si="0"/>
        <v>63199</v>
      </c>
      <c r="G7" s="9">
        <f t="shared" si="0"/>
        <v>83599</v>
      </c>
      <c r="H7" s="9">
        <f t="shared" si="0"/>
        <v>9843</v>
      </c>
      <c r="I7" s="9">
        <f t="shared" si="0"/>
        <v>61425</v>
      </c>
      <c r="J7" s="9">
        <f t="shared" si="0"/>
        <v>71252</v>
      </c>
      <c r="K7" s="9">
        <f t="shared" si="0"/>
        <v>100612</v>
      </c>
      <c r="L7" s="9">
        <f t="shared" si="0"/>
        <v>81964</v>
      </c>
      <c r="M7" s="9">
        <f t="shared" si="0"/>
        <v>29422</v>
      </c>
      <c r="N7" s="9">
        <f t="shared" si="0"/>
        <v>16377</v>
      </c>
      <c r="O7" s="9">
        <f t="shared" si="0"/>
        <v>794139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7701</v>
      </c>
      <c r="C8" s="11">
        <f t="shared" si="1"/>
        <v>6000</v>
      </c>
      <c r="D8" s="11">
        <f t="shared" si="1"/>
        <v>5954</v>
      </c>
      <c r="E8" s="11">
        <f t="shared" si="1"/>
        <v>772</v>
      </c>
      <c r="F8" s="11">
        <f t="shared" si="1"/>
        <v>4437</v>
      </c>
      <c r="G8" s="11">
        <f t="shared" si="1"/>
        <v>5911</v>
      </c>
      <c r="H8" s="11">
        <f t="shared" si="1"/>
        <v>883</v>
      </c>
      <c r="I8" s="11">
        <f t="shared" si="1"/>
        <v>5692</v>
      </c>
      <c r="J8" s="11">
        <f t="shared" si="1"/>
        <v>5444</v>
      </c>
      <c r="K8" s="11">
        <f t="shared" si="1"/>
        <v>5857</v>
      </c>
      <c r="L8" s="11">
        <f t="shared" si="1"/>
        <v>4489</v>
      </c>
      <c r="M8" s="11">
        <f t="shared" si="1"/>
        <v>1474</v>
      </c>
      <c r="N8" s="11">
        <f t="shared" si="1"/>
        <v>1191</v>
      </c>
      <c r="O8" s="11">
        <f t="shared" si="1"/>
        <v>55805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7701</v>
      </c>
      <c r="C9" s="11">
        <v>6000</v>
      </c>
      <c r="D9" s="11">
        <v>5954</v>
      </c>
      <c r="E9" s="11">
        <v>772</v>
      </c>
      <c r="F9" s="11">
        <v>4437</v>
      </c>
      <c r="G9" s="11">
        <v>5911</v>
      </c>
      <c r="H9" s="11">
        <v>883</v>
      </c>
      <c r="I9" s="11">
        <v>5692</v>
      </c>
      <c r="J9" s="11">
        <v>5444</v>
      </c>
      <c r="K9" s="11">
        <v>5855</v>
      </c>
      <c r="L9" s="11">
        <v>4489</v>
      </c>
      <c r="M9" s="11">
        <v>1471</v>
      </c>
      <c r="N9" s="11">
        <v>1191</v>
      </c>
      <c r="O9" s="11">
        <f>SUM(B9:N9)</f>
        <v>55800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3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100073</v>
      </c>
      <c r="C11" s="13">
        <v>62439</v>
      </c>
      <c r="D11" s="13">
        <v>78566</v>
      </c>
      <c r="E11" s="13">
        <v>14941</v>
      </c>
      <c r="F11" s="13">
        <v>58762</v>
      </c>
      <c r="G11" s="13">
        <v>77688</v>
      </c>
      <c r="H11" s="13">
        <v>8960</v>
      </c>
      <c r="I11" s="13">
        <v>55733</v>
      </c>
      <c r="J11" s="13">
        <v>65808</v>
      </c>
      <c r="K11" s="13">
        <v>94755</v>
      </c>
      <c r="L11" s="13">
        <v>77475</v>
      </c>
      <c r="M11" s="13">
        <v>27948</v>
      </c>
      <c r="N11" s="13">
        <v>15186</v>
      </c>
      <c r="O11" s="11">
        <f>SUM(B11:N11)</f>
        <v>738334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1.500120861585287</v>
      </c>
      <c r="C15" s="19">
        <v>1.593647196154738</v>
      </c>
      <c r="D15" s="19">
        <v>1.502649005050119</v>
      </c>
      <c r="E15" s="19">
        <v>1.102885198595253</v>
      </c>
      <c r="F15" s="19">
        <v>1.871395097636391</v>
      </c>
      <c r="G15" s="19">
        <v>1.744982431668516</v>
      </c>
      <c r="H15" s="19">
        <v>1.892227332001559</v>
      </c>
      <c r="I15" s="19">
        <v>1.521049441637801</v>
      </c>
      <c r="J15" s="19">
        <v>1.517760510261394</v>
      </c>
      <c r="K15" s="19">
        <v>1.491498440774595</v>
      </c>
      <c r="L15" s="19">
        <v>1.551837279328877</v>
      </c>
      <c r="M15" s="19">
        <v>1.665363461878082</v>
      </c>
      <c r="N15" s="19">
        <v>1.637832620937663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371180.17</v>
      </c>
      <c r="C17" s="24">
        <f aca="true" t="shared" si="2" ref="C17:N17">C18+C19+C20+C21+C22+C23+C24+C25</f>
        <v>270520.31999999995</v>
      </c>
      <c r="D17" s="24">
        <f t="shared" si="2"/>
        <v>253468.52999999997</v>
      </c>
      <c r="E17" s="24">
        <f t="shared" si="2"/>
        <v>61320.71000000001</v>
      </c>
      <c r="F17" s="24">
        <f t="shared" si="2"/>
        <v>268520.38999999996</v>
      </c>
      <c r="G17" s="24">
        <f t="shared" si="2"/>
        <v>270988.54</v>
      </c>
      <c r="H17" s="24">
        <f t="shared" si="2"/>
        <v>40729.28</v>
      </c>
      <c r="I17" s="24">
        <f t="shared" si="2"/>
        <v>227870.16999999998</v>
      </c>
      <c r="J17" s="24">
        <f t="shared" si="2"/>
        <v>249457.89</v>
      </c>
      <c r="K17" s="24">
        <f t="shared" si="2"/>
        <v>343858.45</v>
      </c>
      <c r="L17" s="24">
        <f t="shared" si="2"/>
        <v>333540.9</v>
      </c>
      <c r="M17" s="24">
        <f t="shared" si="2"/>
        <v>153583.44</v>
      </c>
      <c r="N17" s="24">
        <f t="shared" si="2"/>
        <v>69678.64</v>
      </c>
      <c r="O17" s="24">
        <f>O18+O19+O20+O21+O22+O23+O24+O25</f>
        <v>2914717.4299999997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240788.67</v>
      </c>
      <c r="C18" s="30">
        <f t="shared" si="3"/>
        <v>157922.99</v>
      </c>
      <c r="D18" s="30">
        <f t="shared" si="3"/>
        <v>171000.86</v>
      </c>
      <c r="E18" s="30">
        <f t="shared" si="3"/>
        <v>54384.26</v>
      </c>
      <c r="F18" s="30">
        <f t="shared" si="3"/>
        <v>148151.1</v>
      </c>
      <c r="G18" s="30">
        <f t="shared" si="3"/>
        <v>161103.63</v>
      </c>
      <c r="H18" s="30">
        <f t="shared" si="3"/>
        <v>25433.33</v>
      </c>
      <c r="I18" s="30">
        <f t="shared" si="3"/>
        <v>140614.11</v>
      </c>
      <c r="J18" s="30">
        <f t="shared" si="3"/>
        <v>164171.73</v>
      </c>
      <c r="K18" s="30">
        <f t="shared" si="3"/>
        <v>219273.79</v>
      </c>
      <c r="L18" s="30">
        <f t="shared" si="3"/>
        <v>203303.51</v>
      </c>
      <c r="M18" s="30">
        <f t="shared" si="3"/>
        <v>84308.74</v>
      </c>
      <c r="N18" s="30">
        <f t="shared" si="3"/>
        <v>42409.88</v>
      </c>
      <c r="O18" s="30">
        <f aca="true" t="shared" si="4" ref="O18:O25">SUM(B18:N18)</f>
        <v>1812866.5999999999</v>
      </c>
    </row>
    <row r="19" spans="1:23" ht="18.75" customHeight="1">
      <c r="A19" s="26" t="s">
        <v>35</v>
      </c>
      <c r="B19" s="30">
        <f>IF(B15&lt;&gt;0,ROUND((B15-1)*B18,2),0)</f>
        <v>120423.44</v>
      </c>
      <c r="C19" s="30">
        <f aca="true" t="shared" si="5" ref="C19:N19">IF(C15&lt;&gt;0,ROUND((C15-1)*C18,2),0)</f>
        <v>93750.54</v>
      </c>
      <c r="D19" s="30">
        <f t="shared" si="5"/>
        <v>85953.41</v>
      </c>
      <c r="E19" s="30">
        <f t="shared" si="5"/>
        <v>5595.34</v>
      </c>
      <c r="F19" s="30">
        <f t="shared" si="5"/>
        <v>129098.14</v>
      </c>
      <c r="G19" s="30">
        <f t="shared" si="5"/>
        <v>120019.37</v>
      </c>
      <c r="H19" s="30">
        <f t="shared" si="5"/>
        <v>22692.31</v>
      </c>
      <c r="I19" s="30">
        <f t="shared" si="5"/>
        <v>73266.9</v>
      </c>
      <c r="J19" s="30">
        <f t="shared" si="5"/>
        <v>85001.64</v>
      </c>
      <c r="K19" s="30">
        <f t="shared" si="5"/>
        <v>107772.73</v>
      </c>
      <c r="L19" s="30">
        <f t="shared" si="5"/>
        <v>112190.46</v>
      </c>
      <c r="M19" s="30">
        <f t="shared" si="5"/>
        <v>56095.96</v>
      </c>
      <c r="N19" s="30">
        <f t="shared" si="5"/>
        <v>27050.4</v>
      </c>
      <c r="O19" s="30">
        <f t="shared" si="4"/>
        <v>1038910.64</v>
      </c>
      <c r="W19" s="62"/>
    </row>
    <row r="20" spans="1:15" ht="18.75" customHeight="1">
      <c r="A20" s="26" t="s">
        <v>36</v>
      </c>
      <c r="B20" s="30">
        <v>15873.39</v>
      </c>
      <c r="C20" s="30">
        <v>12642.48</v>
      </c>
      <c r="D20" s="30">
        <v>5729.64</v>
      </c>
      <c r="E20" s="30">
        <v>2935.99</v>
      </c>
      <c r="F20" s="30">
        <v>7219.85</v>
      </c>
      <c r="G20" s="30">
        <v>11268.87</v>
      </c>
      <c r="H20" s="30">
        <v>1522.75</v>
      </c>
      <c r="I20" s="30">
        <v>8819.97</v>
      </c>
      <c r="J20" s="30">
        <v>10070.53</v>
      </c>
      <c r="K20" s="30">
        <v>17312.88</v>
      </c>
      <c r="L20" s="30">
        <v>16320.82</v>
      </c>
      <c r="M20" s="30">
        <v>6282.6</v>
      </c>
      <c r="N20" s="30">
        <v>2491.29</v>
      </c>
      <c r="O20" s="30">
        <f t="shared" si="4"/>
        <v>118491.06000000001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-78.93</v>
      </c>
      <c r="C23" s="30">
        <v>-1164.45</v>
      </c>
      <c r="D23" s="30">
        <v>0</v>
      </c>
      <c r="E23" s="30">
        <v>-222.81</v>
      </c>
      <c r="F23" s="30">
        <v>-482.82</v>
      </c>
      <c r="G23" s="30">
        <v>-4428.33</v>
      </c>
      <c r="H23" s="30">
        <v>-1346.72</v>
      </c>
      <c r="I23" s="30">
        <v>-1416.6</v>
      </c>
      <c r="J23" s="30">
        <v>-4227.81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-13368.470000000001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-45120</v>
      </c>
      <c r="C24" s="30">
        <v>-32256.94</v>
      </c>
      <c r="D24" s="30">
        <v>-30597</v>
      </c>
      <c r="E24" s="30">
        <v>-8216.91</v>
      </c>
      <c r="F24" s="30">
        <v>-31403.65</v>
      </c>
      <c r="G24" s="30">
        <v>-37506.1</v>
      </c>
      <c r="H24" s="30">
        <v>-7572.39</v>
      </c>
      <c r="I24" s="30">
        <v>-29949.75</v>
      </c>
      <c r="J24" s="30">
        <v>-28987.83</v>
      </c>
      <c r="K24" s="30">
        <v>-37681.52</v>
      </c>
      <c r="L24" s="30">
        <v>-35375.94</v>
      </c>
      <c r="M24" s="30">
        <v>-18568.55</v>
      </c>
      <c r="N24" s="30">
        <v>-10834.5</v>
      </c>
      <c r="O24" s="30">
        <f t="shared" si="4"/>
        <v>-354071.08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21381.62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298208.78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-33884.4</v>
      </c>
      <c r="C27" s="30">
        <f>+C28+C30+C41+C42+C45-C46</f>
        <v>-26400</v>
      </c>
      <c r="D27" s="30">
        <f t="shared" si="6"/>
        <v>-26197.6</v>
      </c>
      <c r="E27" s="30">
        <f t="shared" si="6"/>
        <v>-3396.8</v>
      </c>
      <c r="F27" s="30">
        <f t="shared" si="6"/>
        <v>-19522.8</v>
      </c>
      <c r="G27" s="30">
        <f t="shared" si="6"/>
        <v>-26008.4</v>
      </c>
      <c r="H27" s="30">
        <f t="shared" si="6"/>
        <v>-3885.2</v>
      </c>
      <c r="I27" s="30">
        <f t="shared" si="6"/>
        <v>-25044.8</v>
      </c>
      <c r="J27" s="30">
        <f t="shared" si="6"/>
        <v>-23953.6</v>
      </c>
      <c r="K27" s="30">
        <f t="shared" si="6"/>
        <v>-25762</v>
      </c>
      <c r="L27" s="30">
        <f t="shared" si="6"/>
        <v>-19751.6</v>
      </c>
      <c r="M27" s="30">
        <f t="shared" si="6"/>
        <v>-6472.4</v>
      </c>
      <c r="N27" s="30">
        <f t="shared" si="6"/>
        <v>-5240.4</v>
      </c>
      <c r="O27" s="30">
        <f t="shared" si="6"/>
        <v>-245520</v>
      </c>
    </row>
    <row r="28" spans="1:15" ht="18.75" customHeight="1">
      <c r="A28" s="26" t="s">
        <v>40</v>
      </c>
      <c r="B28" s="31">
        <f>+B29</f>
        <v>-33884.4</v>
      </c>
      <c r="C28" s="31">
        <f>+C29</f>
        <v>-26400</v>
      </c>
      <c r="D28" s="31">
        <f aca="true" t="shared" si="7" ref="D28:O28">+D29</f>
        <v>-26197.6</v>
      </c>
      <c r="E28" s="31">
        <f t="shared" si="7"/>
        <v>-3396.8</v>
      </c>
      <c r="F28" s="31">
        <f t="shared" si="7"/>
        <v>-19522.8</v>
      </c>
      <c r="G28" s="31">
        <f t="shared" si="7"/>
        <v>-26008.4</v>
      </c>
      <c r="H28" s="31">
        <f t="shared" si="7"/>
        <v>-3885.2</v>
      </c>
      <c r="I28" s="31">
        <f t="shared" si="7"/>
        <v>-25044.8</v>
      </c>
      <c r="J28" s="31">
        <f t="shared" si="7"/>
        <v>-23953.6</v>
      </c>
      <c r="K28" s="31">
        <f t="shared" si="7"/>
        <v>-25762</v>
      </c>
      <c r="L28" s="31">
        <f t="shared" si="7"/>
        <v>-19751.6</v>
      </c>
      <c r="M28" s="31">
        <f t="shared" si="7"/>
        <v>-6472.4</v>
      </c>
      <c r="N28" s="31">
        <f t="shared" si="7"/>
        <v>-5240.4</v>
      </c>
      <c r="O28" s="31">
        <f t="shared" si="7"/>
        <v>-245520</v>
      </c>
    </row>
    <row r="29" spans="1:26" ht="18.75" customHeight="1">
      <c r="A29" s="27" t="s">
        <v>41</v>
      </c>
      <c r="B29" s="16">
        <f>ROUND((-B9)*$G$3,2)</f>
        <v>-33884.4</v>
      </c>
      <c r="C29" s="16">
        <f aca="true" t="shared" si="8" ref="C29:N29">ROUND((-C9)*$G$3,2)</f>
        <v>-26400</v>
      </c>
      <c r="D29" s="16">
        <f t="shared" si="8"/>
        <v>-26197.6</v>
      </c>
      <c r="E29" s="16">
        <f t="shared" si="8"/>
        <v>-3396.8</v>
      </c>
      <c r="F29" s="16">
        <f t="shared" si="8"/>
        <v>-19522.8</v>
      </c>
      <c r="G29" s="16">
        <f t="shared" si="8"/>
        <v>-26008.4</v>
      </c>
      <c r="H29" s="16">
        <f t="shared" si="8"/>
        <v>-3885.2</v>
      </c>
      <c r="I29" s="16">
        <f t="shared" si="8"/>
        <v>-25044.8</v>
      </c>
      <c r="J29" s="16">
        <f t="shared" si="8"/>
        <v>-23953.6</v>
      </c>
      <c r="K29" s="16">
        <f t="shared" si="8"/>
        <v>-25762</v>
      </c>
      <c r="L29" s="16">
        <f t="shared" si="8"/>
        <v>-19751.6</v>
      </c>
      <c r="M29" s="16">
        <f t="shared" si="8"/>
        <v>-6472.4</v>
      </c>
      <c r="N29" s="16">
        <f t="shared" si="8"/>
        <v>-5240.4</v>
      </c>
      <c r="O29" s="32">
        <f aca="true" t="shared" si="9" ref="O29:O46">SUM(B29:N29)</f>
        <v>-245520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337295.76999999996</v>
      </c>
      <c r="C44" s="36">
        <f t="shared" si="11"/>
        <v>244120.31999999995</v>
      </c>
      <c r="D44" s="36">
        <f t="shared" si="11"/>
        <v>227270.92999999996</v>
      </c>
      <c r="E44" s="36">
        <f t="shared" si="11"/>
        <v>57923.91</v>
      </c>
      <c r="F44" s="36">
        <f t="shared" si="11"/>
        <v>248997.58999999997</v>
      </c>
      <c r="G44" s="36">
        <f t="shared" si="11"/>
        <v>244980.13999999998</v>
      </c>
      <c r="H44" s="36">
        <f t="shared" si="11"/>
        <v>36844.08</v>
      </c>
      <c r="I44" s="36">
        <f t="shared" si="11"/>
        <v>202825.37</v>
      </c>
      <c r="J44" s="36">
        <f t="shared" si="11"/>
        <v>225504.29</v>
      </c>
      <c r="K44" s="36">
        <f t="shared" si="11"/>
        <v>318096.45</v>
      </c>
      <c r="L44" s="36">
        <f t="shared" si="11"/>
        <v>313789.30000000005</v>
      </c>
      <c r="M44" s="36">
        <f t="shared" si="11"/>
        <v>147111.04</v>
      </c>
      <c r="N44" s="36">
        <f t="shared" si="11"/>
        <v>64438.24</v>
      </c>
      <c r="O44" s="36">
        <f>SUM(B44:N44)</f>
        <v>2669197.4300000006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337295.76</v>
      </c>
      <c r="C50" s="51">
        <f t="shared" si="12"/>
        <v>244120.33000000002</v>
      </c>
      <c r="D50" s="51">
        <f t="shared" si="12"/>
        <v>227270.94</v>
      </c>
      <c r="E50" s="51">
        <f t="shared" si="12"/>
        <v>57923.91</v>
      </c>
      <c r="F50" s="51">
        <f t="shared" si="12"/>
        <v>248997.58</v>
      </c>
      <c r="G50" s="51">
        <f t="shared" si="12"/>
        <v>244980.15</v>
      </c>
      <c r="H50" s="51">
        <f t="shared" si="12"/>
        <v>36844.08</v>
      </c>
      <c r="I50" s="51">
        <f t="shared" si="12"/>
        <v>202825.37</v>
      </c>
      <c r="J50" s="51">
        <f t="shared" si="12"/>
        <v>225504.29</v>
      </c>
      <c r="K50" s="51">
        <f t="shared" si="12"/>
        <v>318096.45</v>
      </c>
      <c r="L50" s="51">
        <f t="shared" si="12"/>
        <v>313789.29</v>
      </c>
      <c r="M50" s="51">
        <f t="shared" si="12"/>
        <v>147111.04</v>
      </c>
      <c r="N50" s="51">
        <f t="shared" si="12"/>
        <v>64438.24</v>
      </c>
      <c r="O50" s="36">
        <f t="shared" si="12"/>
        <v>2669197.4300000006</v>
      </c>
      <c r="Q50"/>
    </row>
    <row r="51" spans="1:18" ht="18.75" customHeight="1">
      <c r="A51" s="26" t="s">
        <v>59</v>
      </c>
      <c r="B51" s="51">
        <v>286170.28</v>
      </c>
      <c r="C51" s="51">
        <v>186095.76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472266.04000000004</v>
      </c>
      <c r="P51"/>
      <c r="Q51"/>
      <c r="R51" s="43"/>
    </row>
    <row r="52" spans="1:16" ht="18.75" customHeight="1">
      <c r="A52" s="26" t="s">
        <v>60</v>
      </c>
      <c r="B52" s="51">
        <v>51125.48</v>
      </c>
      <c r="C52" s="51">
        <v>58024.57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109150.05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227270.94</v>
      </c>
      <c r="E53" s="52">
        <v>0</v>
      </c>
      <c r="F53" s="52">
        <v>0</v>
      </c>
      <c r="G53" s="52">
        <v>0</v>
      </c>
      <c r="H53" s="51">
        <v>36844.08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264115.02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57923.91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57923.91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248997.58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248997.58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244980.15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244980.15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202825.37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202825.37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225504.29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225504.29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318096.45</v>
      </c>
      <c r="L59" s="31">
        <v>313789.29</v>
      </c>
      <c r="M59" s="52">
        <v>0</v>
      </c>
      <c r="N59" s="52">
        <v>0</v>
      </c>
      <c r="O59" s="36">
        <f t="shared" si="13"/>
        <v>631885.74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147111.04</v>
      </c>
      <c r="N60" s="52">
        <v>0</v>
      </c>
      <c r="O60" s="36">
        <f t="shared" si="13"/>
        <v>147111.04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64438.24</v>
      </c>
      <c r="O61" s="55">
        <f t="shared" si="13"/>
        <v>64438.24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2020-09-17T17:55:22Z</dcterms:modified>
  <cp:category/>
  <cp:version/>
  <cp:contentType/>
  <cp:contentStatus/>
</cp:coreProperties>
</file>