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<sst xmlns="http://schemas.openxmlformats.org/spreadsheetml/2006/main" count="79" uniqueCount="76">
  <si>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</si>
  <si>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</si>
  <si>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</si>
  <si>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</si>
  <si>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</si>
  <si>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</si>
  <si>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</si>
  <si>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</si>
  <si>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</si>
  <si>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</si>
  <si>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</si>
  <si>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</si>
  <si>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</si>
  <si>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</si>
  <si>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</si>
  <si>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</si>
  <si>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</si>
  <si>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</si>
  <si>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</si>
  <si>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</si>
  <si>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</si>
  <si>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</si>
  <si>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</si>
  <si>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</si>
  <si>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</si>
  <si>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</si>
  <si>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</si>
  <si>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</si>
  <si>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</si>
  <si>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</si>
  <si>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</si>
  <si>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</si>
  <si>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</si>
  <si>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</si>
  <si>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</si>
  <si>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</si>
  <si>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</si>
  <si>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</si>
  <si>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</si>
  <si>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</si>
  <si>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</si>
  <si>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</si>
  <si>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</si>
  <si>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</si>
  <si>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</si>
  <si>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</si>
  <si>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</si>
  <si>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</si>
  <si>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</si>
  <si>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</si>
  <si>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</si>
  <si>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</si>
  <si>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</si>
  <si>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</si>
  <si>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</si>
  <si>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</si>
  <si>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</si>
  <si>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</si>
  <si>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</si>
  <si>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</si>
  <si>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</si>
  <si>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</si>
  <si>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</si>
  <si>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</si>
  <si>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</si>
  <si>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</si>
  <si>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</si>
  <si>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</si>
  <si>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</si>
  <si>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</si>
  <si>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</si>
  <si>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</si>
  <si>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</si>
  <si>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</si>
  <si>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</si>
  <si>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12/09/20 - VENCIMENTO 18/09/20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</si>
</sst>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211582</v>
      </c>
      <c r="C7" s="9">
        <f t="shared" si="0"/>
        <v>131965</v>
      </c>
      <c r="D7" s="9">
        <f t="shared" si="0"/>
        <v>166780</v>
      </c>
      <c r="E7" s="9">
        <f t="shared" si="0"/>
        <v>33193</v>
      </c>
      <c r="F7" s="9">
        <f t="shared" si="0"/>
        <v>111861</v>
      </c>
      <c r="G7" s="9">
        <f t="shared" si="0"/>
        <v>176201</v>
      </c>
      <c r="H7" s="9">
        <f t="shared" si="0"/>
        <v>25895</v>
      </c>
      <c r="I7" s="9">
        <f t="shared" si="0"/>
        <v>138897</v>
      </c>
      <c r="J7" s="9">
        <f t="shared" si="0"/>
        <v>129010</v>
      </c>
      <c r="K7" s="9">
        <f t="shared" si="0"/>
        <v>183989</v>
      </c>
      <c r="L7" s="9">
        <f t="shared" si="0"/>
        <v>150048</v>
      </c>
      <c r="M7" s="9">
        <f t="shared" si="0"/>
        <v>55530</v>
      </c>
      <c r="N7" s="9">
        <f t="shared" si="0"/>
        <v>35346</v>
      </c>
      <c r="O7" s="9">
        <f t="shared" si="0"/>
        <v>1550297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12574</v>
      </c>
      <c r="C8" s="11">
        <f t="shared" si="1"/>
        <v>10520</v>
      </c>
      <c r="D8" s="11">
        <f t="shared" si="1"/>
        <v>10219</v>
      </c>
      <c r="E8" s="11">
        <f t="shared" si="1"/>
        <v>1724</v>
      </c>
      <c r="F8" s="11">
        <f t="shared" si="1"/>
        <v>6611</v>
      </c>
      <c r="G8" s="11">
        <f t="shared" si="1"/>
        <v>10614</v>
      </c>
      <c r="H8" s="11">
        <f t="shared" si="1"/>
        <v>1863</v>
      </c>
      <c r="I8" s="11">
        <f t="shared" si="1"/>
        <v>10885</v>
      </c>
      <c r="J8" s="11">
        <f t="shared" si="1"/>
        <v>8685</v>
      </c>
      <c r="K8" s="11">
        <f t="shared" si="1"/>
        <v>8458</v>
      </c>
      <c r="L8" s="11">
        <f t="shared" si="1"/>
        <v>7316</v>
      </c>
      <c r="M8" s="11">
        <f t="shared" si="1"/>
        <v>2776</v>
      </c>
      <c r="N8" s="11">
        <f t="shared" si="1"/>
        <v>2545</v>
      </c>
      <c r="O8" s="11">
        <f t="shared" si="1"/>
        <v>94790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12574</v>
      </c>
      <c r="C9" s="11">
        <v>10520</v>
      </c>
      <c r="D9" s="11">
        <v>10219</v>
      </c>
      <c r="E9" s="11">
        <v>1724</v>
      </c>
      <c r="F9" s="11">
        <v>6611</v>
      </c>
      <c r="G9" s="11">
        <v>10614</v>
      </c>
      <c r="H9" s="11">
        <v>1863</v>
      </c>
      <c r="I9" s="11">
        <v>10885</v>
      </c>
      <c r="J9" s="11">
        <v>8685</v>
      </c>
      <c r="K9" s="11">
        <v>8454</v>
      </c>
      <c r="L9" s="11">
        <v>7316</v>
      </c>
      <c r="M9" s="11">
        <v>2773</v>
      </c>
      <c r="N9" s="11">
        <v>2545</v>
      </c>
      <c r="O9" s="11">
        <f>SUM(B9:N9)</f>
        <v>94783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4</v>
      </c>
      <c r="L10" s="13">
        <v>0</v>
      </c>
      <c r="M10" s="13">
        <v>3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199008</v>
      </c>
      <c r="C11" s="13">
        <v>121445</v>
      </c>
      <c r="D11" s="13">
        <v>156561</v>
      </c>
      <c r="E11" s="13">
        <v>31469</v>
      </c>
      <c r="F11" s="13">
        <v>105250</v>
      </c>
      <c r="G11" s="13">
        <v>165587</v>
      </c>
      <c r="H11" s="13">
        <v>24032</v>
      </c>
      <c r="I11" s="13">
        <v>128012</v>
      </c>
      <c r="J11" s="13">
        <v>120325</v>
      </c>
      <c r="K11" s="13">
        <v>175531</v>
      </c>
      <c r="L11" s="13">
        <v>142732</v>
      </c>
      <c r="M11" s="13">
        <v>52754</v>
      </c>
      <c r="N11" s="13">
        <v>32801</v>
      </c>
      <c r="O11" s="11">
        <f>SUM(B11:N11)</f>
        <v>1455507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1.461457948597101</v>
      </c>
      <c r="C15" s="19">
        <v>1.545242061104418</v>
      </c>
      <c r="D15" s="19">
        <v>1.459093934097039</v>
      </c>
      <c r="E15" s="19">
        <v>1.082832741200015</v>
      </c>
      <c r="F15" s="19">
        <v>1.866896583520359</v>
      </c>
      <c r="G15" s="19">
        <v>1.646276362224285</v>
      </c>
      <c r="H15" s="19">
        <v>2.08675536855013</v>
      </c>
      <c r="I15" s="19">
        <v>1.509892590775718</v>
      </c>
      <c r="J15" s="19">
        <v>1.634511318743039</v>
      </c>
      <c r="K15" s="19">
        <v>1.491498440774595</v>
      </c>
      <c r="L15" s="19">
        <v>1.542277725146622</v>
      </c>
      <c r="M15" s="19">
        <v>1.658702013181008</v>
      </c>
      <c r="N15" s="19">
        <v>1.637832620937663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708595.98</v>
      </c>
      <c r="C17" s="24">
        <f aca="true" t="shared" si="2" ref="C17:N17">C18+C19+C20+C21+C22+C23+C24+C25</f>
        <v>495441.83999999997</v>
      </c>
      <c r="D17" s="24">
        <f t="shared" si="2"/>
        <v>491786.88</v>
      </c>
      <c r="E17" s="24">
        <f t="shared" si="2"/>
        <v>126427.01</v>
      </c>
      <c r="F17" s="24">
        <f t="shared" si="2"/>
        <v>484459.73000000004</v>
      </c>
      <c r="G17" s="24">
        <f t="shared" si="2"/>
        <v>552001.8300000001</v>
      </c>
      <c r="H17" s="24">
        <f t="shared" si="2"/>
        <v>133211.88</v>
      </c>
      <c r="I17" s="24">
        <f t="shared" si="2"/>
        <v>497667.88999999996</v>
      </c>
      <c r="J17" s="24">
        <f t="shared" si="2"/>
        <v>491236.59</v>
      </c>
      <c r="K17" s="24">
        <f t="shared" si="2"/>
        <v>620824.9699999999</v>
      </c>
      <c r="L17" s="24">
        <f t="shared" si="2"/>
        <v>598861</v>
      </c>
      <c r="M17" s="24">
        <f t="shared" si="2"/>
        <v>278025.79</v>
      </c>
      <c r="N17" s="24">
        <f t="shared" si="2"/>
        <v>151247.96</v>
      </c>
      <c r="O17" s="24">
        <f>O18+O19+O20+O21+O22+O23+O24+O25</f>
        <v>5629789.3500000015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472716.5</v>
      </c>
      <c r="C18" s="30">
        <f t="shared" si="3"/>
        <v>304509.24</v>
      </c>
      <c r="D18" s="30">
        <f t="shared" si="3"/>
        <v>337429.3</v>
      </c>
      <c r="E18" s="30">
        <f t="shared" si="3"/>
        <v>114884.29</v>
      </c>
      <c r="F18" s="30">
        <f t="shared" si="3"/>
        <v>262224.56</v>
      </c>
      <c r="G18" s="30">
        <f t="shared" si="3"/>
        <v>339556.95</v>
      </c>
      <c r="H18" s="30">
        <f t="shared" si="3"/>
        <v>66910.09</v>
      </c>
      <c r="I18" s="30">
        <f t="shared" si="3"/>
        <v>317963.01</v>
      </c>
      <c r="J18" s="30">
        <f t="shared" si="3"/>
        <v>297251.94</v>
      </c>
      <c r="K18" s="30">
        <f t="shared" si="3"/>
        <v>400985.63</v>
      </c>
      <c r="L18" s="30">
        <f t="shared" si="3"/>
        <v>372179.06</v>
      </c>
      <c r="M18" s="30">
        <f t="shared" si="3"/>
        <v>159121.22</v>
      </c>
      <c r="N18" s="30">
        <f t="shared" si="3"/>
        <v>91532</v>
      </c>
      <c r="O18" s="30">
        <f aca="true" t="shared" si="4" ref="O18:O25">SUM(B18:N18)</f>
        <v>3537263.7900000005</v>
      </c>
    </row>
    <row r="19" spans="1:23" ht="18.75" customHeight="1">
      <c r="A19" s="26" t="s">
        <v>35</v>
      </c>
      <c r="B19" s="30">
        <f>IF(B15&lt;&gt;0,ROUND((B15-1)*B18,2),0)</f>
        <v>218138.79</v>
      </c>
      <c r="C19" s="30">
        <f aca="true" t="shared" si="5" ref="C19:N19">IF(C15&lt;&gt;0,ROUND((C15-1)*C18,2),0)</f>
        <v>166031.25</v>
      </c>
      <c r="D19" s="30">
        <f t="shared" si="5"/>
        <v>154911.74</v>
      </c>
      <c r="E19" s="30">
        <f t="shared" si="5"/>
        <v>9516.18</v>
      </c>
      <c r="F19" s="30">
        <f t="shared" si="5"/>
        <v>227321.58</v>
      </c>
      <c r="G19" s="30">
        <f t="shared" si="5"/>
        <v>219447.63</v>
      </c>
      <c r="H19" s="30">
        <f t="shared" si="5"/>
        <v>72714.9</v>
      </c>
      <c r="I19" s="30">
        <f t="shared" si="5"/>
        <v>162126.98</v>
      </c>
      <c r="J19" s="30">
        <f t="shared" si="5"/>
        <v>188609.72</v>
      </c>
      <c r="K19" s="30">
        <f t="shared" si="5"/>
        <v>197083.81</v>
      </c>
      <c r="L19" s="30">
        <f t="shared" si="5"/>
        <v>201824.41</v>
      </c>
      <c r="M19" s="30">
        <f t="shared" si="5"/>
        <v>104813.47</v>
      </c>
      <c r="N19" s="30">
        <f t="shared" si="5"/>
        <v>58382.1</v>
      </c>
      <c r="O19" s="30">
        <f t="shared" si="4"/>
        <v>1980922.56</v>
      </c>
      <c r="W19" s="62"/>
    </row>
    <row r="20" spans="1:15" ht="18.75" customHeight="1">
      <c r="A20" s="26" t="s">
        <v>36</v>
      </c>
      <c r="B20" s="30">
        <v>23789.33</v>
      </c>
      <c r="C20" s="30">
        <v>18805.04</v>
      </c>
      <c r="D20" s="30">
        <v>8772.63</v>
      </c>
      <c r="E20" s="30">
        <v>3629.5</v>
      </c>
      <c r="F20" s="30">
        <v>10872.19</v>
      </c>
      <c r="G20" s="30">
        <v>14894.41</v>
      </c>
      <c r="H20" s="30">
        <v>2358.6</v>
      </c>
      <c r="I20" s="30">
        <v>12441.63</v>
      </c>
      <c r="J20" s="30">
        <v>14856.02</v>
      </c>
      <c r="K20" s="30">
        <v>23256.48</v>
      </c>
      <c r="L20" s="30">
        <v>23163.42</v>
      </c>
      <c r="M20" s="30">
        <v>7196.08</v>
      </c>
      <c r="N20" s="30">
        <v>3606.79</v>
      </c>
      <c r="O20" s="30">
        <f t="shared" si="4"/>
        <v>167642.12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-1420.74</v>
      </c>
      <c r="C23" s="30">
        <v>-2328.9</v>
      </c>
      <c r="D23" s="30">
        <v>-1027.91</v>
      </c>
      <c r="E23" s="30">
        <v>-371.35</v>
      </c>
      <c r="F23" s="30">
        <v>-563.29</v>
      </c>
      <c r="G23" s="30">
        <v>-7120.06</v>
      </c>
      <c r="H23" s="30">
        <v>-420.85</v>
      </c>
      <c r="I23" s="30">
        <v>-1731.4</v>
      </c>
      <c r="J23" s="30">
        <v>-1595.4</v>
      </c>
      <c r="K23" s="30">
        <v>0</v>
      </c>
      <c r="L23" s="30">
        <v>-313.88</v>
      </c>
      <c r="M23" s="30">
        <v>-141.26</v>
      </c>
      <c r="N23" s="30">
        <v>0</v>
      </c>
      <c r="O23" s="30">
        <f t="shared" si="4"/>
        <v>-17035.04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-43921.5</v>
      </c>
      <c r="C24" s="30">
        <v>-31200.49</v>
      </c>
      <c r="D24" s="30">
        <v>-29680.5</v>
      </c>
      <c r="E24" s="30">
        <v>-8076.45</v>
      </c>
      <c r="F24" s="30">
        <v>-31333.08</v>
      </c>
      <c r="G24" s="30">
        <v>-35308.2</v>
      </c>
      <c r="H24" s="30">
        <v>-8350.86</v>
      </c>
      <c r="I24" s="30">
        <v>-29667.87</v>
      </c>
      <c r="J24" s="30">
        <v>-31315.32</v>
      </c>
      <c r="K24" s="30">
        <v>-37681.52</v>
      </c>
      <c r="L24" s="30">
        <v>-35094.06</v>
      </c>
      <c r="M24" s="30">
        <v>-18428.41</v>
      </c>
      <c r="N24" s="30">
        <v>-10834.5</v>
      </c>
      <c r="O24" s="30">
        <f t="shared" si="4"/>
        <v>-350892.76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21381.62</v>
      </c>
      <c r="E25" s="30">
        <v>6844.84</v>
      </c>
      <c r="F25" s="30">
        <v>14569.78</v>
      </c>
      <c r="G25" s="30">
        <v>19163.11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298208.78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-55325.6</v>
      </c>
      <c r="C27" s="30">
        <f>+C28+C30+C41+C42+C45-C46</f>
        <v>-46288</v>
      </c>
      <c r="D27" s="30">
        <f t="shared" si="6"/>
        <v>-44963.6</v>
      </c>
      <c r="E27" s="30">
        <f t="shared" si="6"/>
        <v>-7585.6</v>
      </c>
      <c r="F27" s="30">
        <f t="shared" si="6"/>
        <v>-29088.4</v>
      </c>
      <c r="G27" s="30">
        <f t="shared" si="6"/>
        <v>-46701.6</v>
      </c>
      <c r="H27" s="30">
        <f t="shared" si="6"/>
        <v>-8197.2</v>
      </c>
      <c r="I27" s="30">
        <f t="shared" si="6"/>
        <v>-47894</v>
      </c>
      <c r="J27" s="30">
        <f t="shared" si="6"/>
        <v>-38214</v>
      </c>
      <c r="K27" s="30">
        <f t="shared" si="6"/>
        <v>-37197.6</v>
      </c>
      <c r="L27" s="30">
        <f t="shared" si="6"/>
        <v>-32190.4</v>
      </c>
      <c r="M27" s="30">
        <f t="shared" si="6"/>
        <v>-12201.2</v>
      </c>
      <c r="N27" s="30">
        <f t="shared" si="6"/>
        <v>-11198</v>
      </c>
      <c r="O27" s="30">
        <f t="shared" si="6"/>
        <v>-417045.2</v>
      </c>
    </row>
    <row r="28" spans="1:15" ht="18.75" customHeight="1">
      <c r="A28" s="26" t="s">
        <v>40</v>
      </c>
      <c r="B28" s="31">
        <f>+B29</f>
        <v>-55325.6</v>
      </c>
      <c r="C28" s="31">
        <f>+C29</f>
        <v>-46288</v>
      </c>
      <c r="D28" s="31">
        <f aca="true" t="shared" si="7" ref="D28:O28">+D29</f>
        <v>-44963.6</v>
      </c>
      <c r="E28" s="31">
        <f t="shared" si="7"/>
        <v>-7585.6</v>
      </c>
      <c r="F28" s="31">
        <f t="shared" si="7"/>
        <v>-29088.4</v>
      </c>
      <c r="G28" s="31">
        <f t="shared" si="7"/>
        <v>-46701.6</v>
      </c>
      <c r="H28" s="31">
        <f t="shared" si="7"/>
        <v>-8197.2</v>
      </c>
      <c r="I28" s="31">
        <f t="shared" si="7"/>
        <v>-47894</v>
      </c>
      <c r="J28" s="31">
        <f t="shared" si="7"/>
        <v>-38214</v>
      </c>
      <c r="K28" s="31">
        <f t="shared" si="7"/>
        <v>-37197.6</v>
      </c>
      <c r="L28" s="31">
        <f t="shared" si="7"/>
        <v>-32190.4</v>
      </c>
      <c r="M28" s="31">
        <f t="shared" si="7"/>
        <v>-12201.2</v>
      </c>
      <c r="N28" s="31">
        <f t="shared" si="7"/>
        <v>-11198</v>
      </c>
      <c r="O28" s="31">
        <f t="shared" si="7"/>
        <v>-417045.2</v>
      </c>
    </row>
    <row r="29" spans="1:26" ht="18.75" customHeight="1">
      <c r="A29" s="27" t="s">
        <v>41</v>
      </c>
      <c r="B29" s="16">
        <f>ROUND((-B9)*$G$3,2)</f>
        <v>-55325.6</v>
      </c>
      <c r="C29" s="16">
        <f aca="true" t="shared" si="8" ref="C29:N29">ROUND((-C9)*$G$3,2)</f>
        <v>-46288</v>
      </c>
      <c r="D29" s="16">
        <f t="shared" si="8"/>
        <v>-44963.6</v>
      </c>
      <c r="E29" s="16">
        <f t="shared" si="8"/>
        <v>-7585.6</v>
      </c>
      <c r="F29" s="16">
        <f t="shared" si="8"/>
        <v>-29088.4</v>
      </c>
      <c r="G29" s="16">
        <f t="shared" si="8"/>
        <v>-46701.6</v>
      </c>
      <c r="H29" s="16">
        <f t="shared" si="8"/>
        <v>-8197.2</v>
      </c>
      <c r="I29" s="16">
        <f t="shared" si="8"/>
        <v>-47894</v>
      </c>
      <c r="J29" s="16">
        <f t="shared" si="8"/>
        <v>-38214</v>
      </c>
      <c r="K29" s="16">
        <f t="shared" si="8"/>
        <v>-37197.6</v>
      </c>
      <c r="L29" s="16">
        <f t="shared" si="8"/>
        <v>-32190.4</v>
      </c>
      <c r="M29" s="16">
        <f t="shared" si="8"/>
        <v>-12201.2</v>
      </c>
      <c r="N29" s="16">
        <f t="shared" si="8"/>
        <v>-11198</v>
      </c>
      <c r="O29" s="32">
        <f aca="true" t="shared" si="9" ref="O29:O46">SUM(B29:N29)</f>
        <v>-417045.2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653270.38</v>
      </c>
      <c r="C44" s="36">
        <f t="shared" si="11"/>
        <v>449153.83999999997</v>
      </c>
      <c r="D44" s="36">
        <f t="shared" si="11"/>
        <v>446823.28</v>
      </c>
      <c r="E44" s="36">
        <f t="shared" si="11"/>
        <v>118841.40999999999</v>
      </c>
      <c r="F44" s="36">
        <f t="shared" si="11"/>
        <v>455371.33</v>
      </c>
      <c r="G44" s="36">
        <f t="shared" si="11"/>
        <v>505300.2300000001</v>
      </c>
      <c r="H44" s="36">
        <f t="shared" si="11"/>
        <v>125014.68000000001</v>
      </c>
      <c r="I44" s="36">
        <f t="shared" si="11"/>
        <v>449773.88999999996</v>
      </c>
      <c r="J44" s="36">
        <f t="shared" si="11"/>
        <v>453022.59</v>
      </c>
      <c r="K44" s="36">
        <f t="shared" si="11"/>
        <v>583627.3699999999</v>
      </c>
      <c r="L44" s="36">
        <f t="shared" si="11"/>
        <v>566670.6</v>
      </c>
      <c r="M44" s="36">
        <f t="shared" si="11"/>
        <v>265824.58999999997</v>
      </c>
      <c r="N44" s="36">
        <f t="shared" si="11"/>
        <v>140049.96</v>
      </c>
      <c r="O44" s="36">
        <f>SUM(B44:N44)</f>
        <v>5212744.149999999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653270.39</v>
      </c>
      <c r="C50" s="51">
        <f t="shared" si="12"/>
        <v>449153.83</v>
      </c>
      <c r="D50" s="51">
        <f t="shared" si="12"/>
        <v>446823.28</v>
      </c>
      <c r="E50" s="51">
        <f t="shared" si="12"/>
        <v>118841.41</v>
      </c>
      <c r="F50" s="51">
        <f t="shared" si="12"/>
        <v>455371.32</v>
      </c>
      <c r="G50" s="51">
        <f t="shared" si="12"/>
        <v>505300.23</v>
      </c>
      <c r="H50" s="51">
        <f t="shared" si="12"/>
        <v>125014.68</v>
      </c>
      <c r="I50" s="51">
        <f t="shared" si="12"/>
        <v>449773.9</v>
      </c>
      <c r="J50" s="51">
        <f t="shared" si="12"/>
        <v>453022.59</v>
      </c>
      <c r="K50" s="51">
        <f t="shared" si="12"/>
        <v>583627.37</v>
      </c>
      <c r="L50" s="51">
        <f t="shared" si="12"/>
        <v>566670.6</v>
      </c>
      <c r="M50" s="51">
        <f t="shared" si="12"/>
        <v>265824.58</v>
      </c>
      <c r="N50" s="51">
        <f t="shared" si="12"/>
        <v>140049.96</v>
      </c>
      <c r="O50" s="36">
        <f t="shared" si="12"/>
        <v>5212744.14</v>
      </c>
      <c r="Q50"/>
    </row>
    <row r="51" spans="1:18" ht="18.75" customHeight="1">
      <c r="A51" s="26" t="s">
        <v>59</v>
      </c>
      <c r="B51" s="51">
        <v>548429.22</v>
      </c>
      <c r="C51" s="51">
        <v>333719.88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882149.1</v>
      </c>
      <c r="P51"/>
      <c r="Q51"/>
      <c r="R51" s="43"/>
    </row>
    <row r="52" spans="1:16" ht="18.75" customHeight="1">
      <c r="A52" s="26" t="s">
        <v>60</v>
      </c>
      <c r="B52" s="51">
        <v>104841.17</v>
      </c>
      <c r="C52" s="51">
        <v>115433.95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220275.12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446823.28</v>
      </c>
      <c r="E53" s="52">
        <v>0</v>
      </c>
      <c r="F53" s="52">
        <v>0</v>
      </c>
      <c r="G53" s="52">
        <v>0</v>
      </c>
      <c r="H53" s="51">
        <v>125014.68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571837.96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118841.41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118841.41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455371.32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455371.32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505300.23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505300.23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449773.9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449773.9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453022.59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453022.59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583627.37</v>
      </c>
      <c r="L59" s="31">
        <v>566670.6</v>
      </c>
      <c r="M59" s="52">
        <v>0</v>
      </c>
      <c r="N59" s="52">
        <v>0</v>
      </c>
      <c r="O59" s="36">
        <f t="shared" si="13"/>
        <v>1150297.97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265824.58</v>
      </c>
      <c r="N60" s="52">
        <v>0</v>
      </c>
      <c r="O60" s="36">
        <f t="shared" si="13"/>
        <v>265824.58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140049.96</v>
      </c>
      <c r="O61" s="55">
        <f t="shared" si="13"/>
        <v>140049.96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2020-09-17T17:51:03Z</dcterms:modified>
  <cp:category/>
  <cp:version/>
  <cp:contentType/>
  <cp:contentStatus/>
</cp:coreProperties>
</file>