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<sst xmlns="http://schemas.openxmlformats.org/spreadsheetml/2006/main" count="79" uniqueCount="76">
  <si>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</si>
  <si>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</si>
  <si>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</si>
  <si>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</si>
  <si>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</si>
  <si>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</si>
  <si>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</si>
  <si>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</si>
  <si>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</si>
  <si>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</si>
  <si>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</si>
  <si>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</si>
  <si>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</si>
  <si>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</si>
  <si>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</si>
  <si>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</si>
  <si>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</si>
  <si>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</si>
  <si>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</si>
  <si>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</si>
  <si>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</si>
  <si>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</si>
  <si>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</si>
  <si>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</si>
  <si>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</si>
  <si>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</si>
  <si>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</si>
  <si>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</si>
  <si>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</si>
  <si>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</si>
  <si>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</si>
  <si>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</si>
  <si>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</si>
  <si>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</si>
  <si>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</si>
  <si>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</si>
  <si>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</si>
  <si>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</si>
  <si>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</si>
  <si>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</si>
  <si>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</si>
  <si>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</si>
  <si>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</si>
  <si>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</si>
  <si>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</si>
  <si>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</si>
  <si>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</si>
  <si>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</si>
  <si>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</si>
  <si>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</si>
  <si>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</si>
  <si>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</si>
  <si>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</si>
  <si>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</si>
  <si>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</si>
  <si>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</si>
  <si>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</si>
  <si>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</si>
  <si>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</si>
  <si>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</si>
  <si>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</si>
  <si>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</si>
  <si>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</si>
  <si>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</si>
  <si>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</si>
  <si>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</si>
  <si>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</si>
  <si>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</si>
  <si>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</si>
  <si>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</si>
  <si>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</si>
  <si>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</si>
  <si>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</si>
  <si>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</si>
  <si>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</si>
  <si>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10/09/20 - VENCIMENTO 17/09/20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</si>
</sst>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289728</v>
      </c>
      <c r="C7" s="9">
        <f t="shared" si="0"/>
        <v>196636</v>
      </c>
      <c r="D7" s="9">
        <f t="shared" si="0"/>
        <v>222047</v>
      </c>
      <c r="E7" s="9">
        <f t="shared" si="0"/>
        <v>46075</v>
      </c>
      <c r="F7" s="9">
        <f t="shared" si="0"/>
        <v>157168</v>
      </c>
      <c r="G7" s="9">
        <f t="shared" si="0"/>
        <v>255526</v>
      </c>
      <c r="H7" s="9">
        <f t="shared" si="0"/>
        <v>41651</v>
      </c>
      <c r="I7" s="9">
        <f t="shared" si="0"/>
        <v>200954</v>
      </c>
      <c r="J7" s="9">
        <f t="shared" si="0"/>
        <v>183727</v>
      </c>
      <c r="K7" s="9">
        <f t="shared" si="0"/>
        <v>255676</v>
      </c>
      <c r="L7" s="9">
        <f t="shared" si="0"/>
        <v>203254</v>
      </c>
      <c r="M7" s="9">
        <f t="shared" si="0"/>
        <v>85579</v>
      </c>
      <c r="N7" s="9">
        <f t="shared" si="0"/>
        <v>55721</v>
      </c>
      <c r="O7" s="9">
        <f t="shared" si="0"/>
        <v>2193742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13125</v>
      </c>
      <c r="C8" s="11">
        <f t="shared" si="1"/>
        <v>11339</v>
      </c>
      <c r="D8" s="11">
        <f t="shared" si="1"/>
        <v>9430</v>
      </c>
      <c r="E8" s="11">
        <f t="shared" si="1"/>
        <v>1753</v>
      </c>
      <c r="F8" s="11">
        <f t="shared" si="1"/>
        <v>6791</v>
      </c>
      <c r="G8" s="11">
        <f t="shared" si="1"/>
        <v>11221</v>
      </c>
      <c r="H8" s="11">
        <f t="shared" si="1"/>
        <v>2347</v>
      </c>
      <c r="I8" s="11">
        <f t="shared" si="1"/>
        <v>12341</v>
      </c>
      <c r="J8" s="11">
        <f t="shared" si="1"/>
        <v>9625</v>
      </c>
      <c r="K8" s="11">
        <f t="shared" si="1"/>
        <v>8813</v>
      </c>
      <c r="L8" s="11">
        <f t="shared" si="1"/>
        <v>7429</v>
      </c>
      <c r="M8" s="11">
        <f t="shared" si="1"/>
        <v>3525</v>
      </c>
      <c r="N8" s="11">
        <f t="shared" si="1"/>
        <v>3380</v>
      </c>
      <c r="O8" s="11">
        <f t="shared" si="1"/>
        <v>101119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13125</v>
      </c>
      <c r="C9" s="11">
        <v>11339</v>
      </c>
      <c r="D9" s="11">
        <v>9430</v>
      </c>
      <c r="E9" s="11">
        <v>1753</v>
      </c>
      <c r="F9" s="11">
        <v>6791</v>
      </c>
      <c r="G9" s="11">
        <v>11221</v>
      </c>
      <c r="H9" s="11">
        <v>2346</v>
      </c>
      <c r="I9" s="11">
        <v>12340</v>
      </c>
      <c r="J9" s="11">
        <v>9625</v>
      </c>
      <c r="K9" s="11">
        <v>8805</v>
      </c>
      <c r="L9" s="11">
        <v>7429</v>
      </c>
      <c r="M9" s="11">
        <v>3524</v>
      </c>
      <c r="N9" s="11">
        <v>3380</v>
      </c>
      <c r="O9" s="11">
        <f>SUM(B9:N9)</f>
        <v>101108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8</v>
      </c>
      <c r="L10" s="13">
        <v>0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276603</v>
      </c>
      <c r="C11" s="13">
        <v>185297</v>
      </c>
      <c r="D11" s="13">
        <v>212617</v>
      </c>
      <c r="E11" s="13">
        <v>44322</v>
      </c>
      <c r="F11" s="13">
        <v>150377</v>
      </c>
      <c r="G11" s="13">
        <v>244305</v>
      </c>
      <c r="H11" s="13">
        <v>39304</v>
      </c>
      <c r="I11" s="13">
        <v>188613</v>
      </c>
      <c r="J11" s="13">
        <v>174102</v>
      </c>
      <c r="K11" s="13">
        <v>246863</v>
      </c>
      <c r="L11" s="13">
        <v>195825</v>
      </c>
      <c r="M11" s="13">
        <v>82054</v>
      </c>
      <c r="N11" s="13">
        <v>52341</v>
      </c>
      <c r="O11" s="11">
        <f>SUM(B11:N11)</f>
        <v>2092623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1.494534460459633</v>
      </c>
      <c r="C15" s="19">
        <v>1.605895216275592</v>
      </c>
      <c r="D15" s="19">
        <v>1.421006643696968</v>
      </c>
      <c r="E15" s="19">
        <v>1.146208389626678</v>
      </c>
      <c r="F15" s="19">
        <v>1.96591420171015</v>
      </c>
      <c r="G15" s="19">
        <v>1.962336881055162</v>
      </c>
      <c r="H15" s="19">
        <v>1.883051204505281</v>
      </c>
      <c r="I15" s="19">
        <v>1.560359001974261</v>
      </c>
      <c r="J15" s="19">
        <v>1.646420234075901</v>
      </c>
      <c r="K15" s="19">
        <v>1.494938339356826</v>
      </c>
      <c r="L15" s="19">
        <v>1.495547188030951</v>
      </c>
      <c r="M15" s="19">
        <v>1.663341505827475</v>
      </c>
      <c r="N15" s="19">
        <v>1.643749244005797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995863.81</v>
      </c>
      <c r="C17" s="24">
        <f aca="true" t="shared" si="2" ref="C17:N17">C18+C19+C20+C21+C22+C23+C24+C25</f>
        <v>759662.51</v>
      </c>
      <c r="D17" s="24">
        <f t="shared" si="2"/>
        <v>638142.87</v>
      </c>
      <c r="E17" s="24">
        <f t="shared" si="2"/>
        <v>186858.4</v>
      </c>
      <c r="F17" s="24">
        <f t="shared" si="2"/>
        <v>723459.79</v>
      </c>
      <c r="G17" s="24">
        <f t="shared" si="2"/>
        <v>967397.31</v>
      </c>
      <c r="H17" s="24">
        <f t="shared" si="2"/>
        <v>197178.61000000002</v>
      </c>
      <c r="I17" s="24">
        <f t="shared" si="2"/>
        <v>737252.1100000001</v>
      </c>
      <c r="J17" s="24">
        <f t="shared" si="2"/>
        <v>709481.58</v>
      </c>
      <c r="K17" s="24">
        <f t="shared" si="2"/>
        <v>864789.1799999998</v>
      </c>
      <c r="L17" s="24">
        <f t="shared" si="2"/>
        <v>785081.7</v>
      </c>
      <c r="M17" s="24">
        <f t="shared" si="2"/>
        <v>426535</v>
      </c>
      <c r="N17" s="24">
        <f t="shared" si="2"/>
        <v>241390.73</v>
      </c>
      <c r="O17" s="24">
        <f>O18+O19+O20+O21+O22+O23+O24+O25</f>
        <v>8233093.600000001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647310.3</v>
      </c>
      <c r="C18" s="30">
        <f t="shared" si="3"/>
        <v>453737.57</v>
      </c>
      <c r="D18" s="30">
        <f t="shared" si="3"/>
        <v>449245.49</v>
      </c>
      <c r="E18" s="30">
        <f t="shared" si="3"/>
        <v>159470.18</v>
      </c>
      <c r="F18" s="30">
        <f t="shared" si="3"/>
        <v>368433.23</v>
      </c>
      <c r="G18" s="30">
        <f t="shared" si="3"/>
        <v>492424.15</v>
      </c>
      <c r="H18" s="30">
        <f t="shared" si="3"/>
        <v>107622.02</v>
      </c>
      <c r="I18" s="30">
        <f t="shared" si="3"/>
        <v>460023.9</v>
      </c>
      <c r="J18" s="30">
        <f t="shared" si="3"/>
        <v>423325.38</v>
      </c>
      <c r="K18" s="30">
        <f t="shared" si="3"/>
        <v>557220.27</v>
      </c>
      <c r="L18" s="30">
        <f t="shared" si="3"/>
        <v>504151.22</v>
      </c>
      <c r="M18" s="30">
        <f t="shared" si="3"/>
        <v>245226.62</v>
      </c>
      <c r="N18" s="30">
        <f t="shared" si="3"/>
        <v>144295.1</v>
      </c>
      <c r="O18" s="30">
        <f aca="true" t="shared" si="4" ref="O18:O25">SUM(B18:N18)</f>
        <v>5012485.43</v>
      </c>
    </row>
    <row r="19" spans="1:23" ht="18.75" customHeight="1">
      <c r="A19" s="26" t="s">
        <v>35</v>
      </c>
      <c r="B19" s="30">
        <f>IF(B15&lt;&gt;0,ROUND((B15-1)*B18,2),0)</f>
        <v>320117.25</v>
      </c>
      <c r="C19" s="30">
        <f aca="true" t="shared" si="5" ref="C19:N19">IF(C15&lt;&gt;0,ROUND((C15-1)*C18,2),0)</f>
        <v>274917.42</v>
      </c>
      <c r="D19" s="30">
        <f t="shared" si="5"/>
        <v>189135.34</v>
      </c>
      <c r="E19" s="30">
        <f t="shared" si="5"/>
        <v>23315.88</v>
      </c>
      <c r="F19" s="30">
        <f t="shared" si="5"/>
        <v>355874.89</v>
      </c>
      <c r="G19" s="30">
        <f t="shared" si="5"/>
        <v>473877.92</v>
      </c>
      <c r="H19" s="30">
        <f t="shared" si="5"/>
        <v>95035.75</v>
      </c>
      <c r="I19" s="30">
        <f t="shared" si="5"/>
        <v>257778.53</v>
      </c>
      <c r="J19" s="30">
        <f t="shared" si="5"/>
        <v>273646.09</v>
      </c>
      <c r="K19" s="30">
        <f t="shared" si="5"/>
        <v>275789.68</v>
      </c>
      <c r="L19" s="30">
        <f t="shared" si="5"/>
        <v>249830.72</v>
      </c>
      <c r="M19" s="30">
        <f t="shared" si="5"/>
        <v>162669</v>
      </c>
      <c r="N19" s="30">
        <f t="shared" si="5"/>
        <v>92889.86</v>
      </c>
      <c r="O19" s="30">
        <f t="shared" si="4"/>
        <v>3044878.33</v>
      </c>
      <c r="W19" s="62"/>
    </row>
    <row r="20" spans="1:15" ht="18.75" customHeight="1">
      <c r="A20" s="26" t="s">
        <v>36</v>
      </c>
      <c r="B20" s="30">
        <v>34333.16</v>
      </c>
      <c r="C20" s="30">
        <v>24752.81</v>
      </c>
      <c r="D20" s="30">
        <v>11013.91</v>
      </c>
      <c r="E20" s="30">
        <v>5655.1</v>
      </c>
      <c r="F20" s="30">
        <v>15050.87</v>
      </c>
      <c r="G20" s="30">
        <v>22036.6</v>
      </c>
      <c r="H20" s="30">
        <v>3413.15</v>
      </c>
      <c r="I20" s="30">
        <v>14140.58</v>
      </c>
      <c r="J20" s="30">
        <v>21972.72</v>
      </c>
      <c r="K20" s="30">
        <v>32280.76</v>
      </c>
      <c r="L20" s="30">
        <v>29509.65</v>
      </c>
      <c r="M20" s="30">
        <v>11744.36</v>
      </c>
      <c r="N20" s="30">
        <v>6478.7</v>
      </c>
      <c r="O20" s="30">
        <f t="shared" si="4"/>
        <v>232382.37000000005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-621.04</v>
      </c>
      <c r="D23" s="30">
        <v>-1818.61</v>
      </c>
      <c r="E23" s="30">
        <v>0</v>
      </c>
      <c r="F23" s="30">
        <v>-80.47</v>
      </c>
      <c r="G23" s="30">
        <v>-1910.26</v>
      </c>
      <c r="H23" s="30">
        <v>-1178.38</v>
      </c>
      <c r="I23" s="30">
        <v>-78.7</v>
      </c>
      <c r="J23" s="30">
        <v>-1435.86</v>
      </c>
      <c r="K23" s="30">
        <v>-140.66</v>
      </c>
      <c r="L23" s="30">
        <v>-1333.99</v>
      </c>
      <c r="M23" s="30">
        <v>-141.26</v>
      </c>
      <c r="N23" s="30">
        <v>0</v>
      </c>
      <c r="O23" s="30">
        <f t="shared" si="4"/>
        <v>-8739.23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-32749.95</v>
      </c>
      <c r="D24" s="30">
        <v>-28975.5</v>
      </c>
      <c r="E24" s="30">
        <v>-8427.6</v>
      </c>
      <c r="F24" s="30">
        <v>-31756.5</v>
      </c>
      <c r="G24" s="30">
        <v>-39562.2</v>
      </c>
      <c r="H24" s="30">
        <v>-7713.93</v>
      </c>
      <c r="I24" s="30">
        <v>-31147.74</v>
      </c>
      <c r="J24" s="30">
        <v>-31456.38</v>
      </c>
      <c r="K24" s="30">
        <v>-37541.44</v>
      </c>
      <c r="L24" s="30">
        <v>-34177.95</v>
      </c>
      <c r="M24" s="30">
        <v>-18428.41</v>
      </c>
      <c r="N24" s="30">
        <v>-10834.5</v>
      </c>
      <c r="O24" s="30">
        <f t="shared" si="4"/>
        <v>-357962.6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19542.24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296369.4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-57750</v>
      </c>
      <c r="C27" s="30">
        <f>+C28+C30+C41+C42+C45-C46</f>
        <v>-49891.6</v>
      </c>
      <c r="D27" s="30">
        <f t="shared" si="6"/>
        <v>-41492</v>
      </c>
      <c r="E27" s="30">
        <f t="shared" si="6"/>
        <v>-7713.2</v>
      </c>
      <c r="F27" s="30">
        <f t="shared" si="6"/>
        <v>-29880.4</v>
      </c>
      <c r="G27" s="30">
        <f t="shared" si="6"/>
        <v>-49372.4</v>
      </c>
      <c r="H27" s="30">
        <f t="shared" si="6"/>
        <v>-10322.4</v>
      </c>
      <c r="I27" s="30">
        <f t="shared" si="6"/>
        <v>-54296</v>
      </c>
      <c r="J27" s="30">
        <f t="shared" si="6"/>
        <v>-42350</v>
      </c>
      <c r="K27" s="30">
        <f t="shared" si="6"/>
        <v>-38742</v>
      </c>
      <c r="L27" s="30">
        <f t="shared" si="6"/>
        <v>-32687.6</v>
      </c>
      <c r="M27" s="30">
        <f t="shared" si="6"/>
        <v>-15505.6</v>
      </c>
      <c r="N27" s="30">
        <f t="shared" si="6"/>
        <v>-14872</v>
      </c>
      <c r="O27" s="30">
        <f t="shared" si="6"/>
        <v>-444875.19999999995</v>
      </c>
    </row>
    <row r="28" spans="1:15" ht="18.75" customHeight="1">
      <c r="A28" s="26" t="s">
        <v>40</v>
      </c>
      <c r="B28" s="31">
        <f>+B29</f>
        <v>-57750</v>
      </c>
      <c r="C28" s="31">
        <f>+C29</f>
        <v>-49891.6</v>
      </c>
      <c r="D28" s="31">
        <f aca="true" t="shared" si="7" ref="D28:O28">+D29</f>
        <v>-41492</v>
      </c>
      <c r="E28" s="31">
        <f t="shared" si="7"/>
        <v>-7713.2</v>
      </c>
      <c r="F28" s="31">
        <f t="shared" si="7"/>
        <v>-29880.4</v>
      </c>
      <c r="G28" s="31">
        <f t="shared" si="7"/>
        <v>-49372.4</v>
      </c>
      <c r="H28" s="31">
        <f t="shared" si="7"/>
        <v>-10322.4</v>
      </c>
      <c r="I28" s="31">
        <f t="shared" si="7"/>
        <v>-54296</v>
      </c>
      <c r="J28" s="31">
        <f t="shared" si="7"/>
        <v>-42350</v>
      </c>
      <c r="K28" s="31">
        <f t="shared" si="7"/>
        <v>-38742</v>
      </c>
      <c r="L28" s="31">
        <f t="shared" si="7"/>
        <v>-32687.6</v>
      </c>
      <c r="M28" s="31">
        <f t="shared" si="7"/>
        <v>-15505.6</v>
      </c>
      <c r="N28" s="31">
        <f t="shared" si="7"/>
        <v>-14872</v>
      </c>
      <c r="O28" s="31">
        <f t="shared" si="7"/>
        <v>-444875.19999999995</v>
      </c>
    </row>
    <row r="29" spans="1:26" ht="18.75" customHeight="1">
      <c r="A29" s="27" t="s">
        <v>41</v>
      </c>
      <c r="B29" s="16">
        <f>ROUND((-B9)*$G$3,2)</f>
        <v>-57750</v>
      </c>
      <c r="C29" s="16">
        <f aca="true" t="shared" si="8" ref="C29:N29">ROUND((-C9)*$G$3,2)</f>
        <v>-49891.6</v>
      </c>
      <c r="D29" s="16">
        <f t="shared" si="8"/>
        <v>-41492</v>
      </c>
      <c r="E29" s="16">
        <f t="shared" si="8"/>
        <v>-7713.2</v>
      </c>
      <c r="F29" s="16">
        <f t="shared" si="8"/>
        <v>-29880.4</v>
      </c>
      <c r="G29" s="16">
        <f t="shared" si="8"/>
        <v>-49372.4</v>
      </c>
      <c r="H29" s="16">
        <f t="shared" si="8"/>
        <v>-10322.4</v>
      </c>
      <c r="I29" s="16">
        <f t="shared" si="8"/>
        <v>-54296</v>
      </c>
      <c r="J29" s="16">
        <f t="shared" si="8"/>
        <v>-42350</v>
      </c>
      <c r="K29" s="16">
        <f t="shared" si="8"/>
        <v>-38742</v>
      </c>
      <c r="L29" s="16">
        <f t="shared" si="8"/>
        <v>-32687.6</v>
      </c>
      <c r="M29" s="16">
        <f t="shared" si="8"/>
        <v>-15505.6</v>
      </c>
      <c r="N29" s="16">
        <f t="shared" si="8"/>
        <v>-14872</v>
      </c>
      <c r="O29" s="32">
        <f aca="true" t="shared" si="9" ref="O29:O46">SUM(B29:N29)</f>
        <v>-444875.19999999995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938113.81</v>
      </c>
      <c r="C44" s="36">
        <f t="shared" si="11"/>
        <v>709770.91</v>
      </c>
      <c r="D44" s="36">
        <f t="shared" si="11"/>
        <v>596650.87</v>
      </c>
      <c r="E44" s="36">
        <f t="shared" si="11"/>
        <v>179145.19999999998</v>
      </c>
      <c r="F44" s="36">
        <f t="shared" si="11"/>
        <v>693579.39</v>
      </c>
      <c r="G44" s="36">
        <f t="shared" si="11"/>
        <v>918024.91</v>
      </c>
      <c r="H44" s="36">
        <f t="shared" si="11"/>
        <v>186856.21000000002</v>
      </c>
      <c r="I44" s="36">
        <f t="shared" si="11"/>
        <v>682956.1100000001</v>
      </c>
      <c r="J44" s="36">
        <f t="shared" si="11"/>
        <v>667131.58</v>
      </c>
      <c r="K44" s="36">
        <f t="shared" si="11"/>
        <v>826047.1799999998</v>
      </c>
      <c r="L44" s="36">
        <f t="shared" si="11"/>
        <v>752394.1</v>
      </c>
      <c r="M44" s="36">
        <f t="shared" si="11"/>
        <v>411029.4</v>
      </c>
      <c r="N44" s="36">
        <f t="shared" si="11"/>
        <v>226518.73</v>
      </c>
      <c r="O44" s="36">
        <f>SUM(B44:N44)</f>
        <v>7788218.400000001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938113.81</v>
      </c>
      <c r="C50" s="51">
        <f t="shared" si="12"/>
        <v>709770.91</v>
      </c>
      <c r="D50" s="51">
        <f t="shared" si="12"/>
        <v>596650.87</v>
      </c>
      <c r="E50" s="51">
        <f t="shared" si="12"/>
        <v>179145.2</v>
      </c>
      <c r="F50" s="51">
        <f t="shared" si="12"/>
        <v>693579.38</v>
      </c>
      <c r="G50" s="51">
        <f t="shared" si="12"/>
        <v>918024.92</v>
      </c>
      <c r="H50" s="51">
        <f t="shared" si="12"/>
        <v>186856.21</v>
      </c>
      <c r="I50" s="51">
        <f t="shared" si="12"/>
        <v>682956.1</v>
      </c>
      <c r="J50" s="51">
        <f t="shared" si="12"/>
        <v>667131.58</v>
      </c>
      <c r="K50" s="51">
        <f t="shared" si="12"/>
        <v>826047.18</v>
      </c>
      <c r="L50" s="51">
        <f t="shared" si="12"/>
        <v>752394.1</v>
      </c>
      <c r="M50" s="51">
        <f t="shared" si="12"/>
        <v>411029.4</v>
      </c>
      <c r="N50" s="51">
        <f t="shared" si="12"/>
        <v>226518.73</v>
      </c>
      <c r="O50" s="36">
        <f t="shared" si="12"/>
        <v>7788218.390000001</v>
      </c>
      <c r="Q50"/>
    </row>
    <row r="51" spans="1:18" ht="18.75" customHeight="1">
      <c r="A51" s="26" t="s">
        <v>59</v>
      </c>
      <c r="B51" s="51">
        <v>784849.26</v>
      </c>
      <c r="C51" s="51">
        <v>521364.18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1306213.44</v>
      </c>
      <c r="P51"/>
      <c r="Q51"/>
      <c r="R51" s="43"/>
    </row>
    <row r="52" spans="1:16" ht="18.75" customHeight="1">
      <c r="A52" s="26" t="s">
        <v>60</v>
      </c>
      <c r="B52" s="51">
        <v>153264.55</v>
      </c>
      <c r="C52" s="51">
        <v>188406.73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341671.28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596650.87</v>
      </c>
      <c r="E53" s="52">
        <v>0</v>
      </c>
      <c r="F53" s="52">
        <v>0</v>
      </c>
      <c r="G53" s="52">
        <v>0</v>
      </c>
      <c r="H53" s="51">
        <v>186856.21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783507.08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179145.2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179145.2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693579.38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693579.38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918024.92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918024.92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682956.1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682956.1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667131.58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667131.58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826047.18</v>
      </c>
      <c r="L59" s="31">
        <v>752394.1</v>
      </c>
      <c r="M59" s="52">
        <v>0</v>
      </c>
      <c r="N59" s="52">
        <v>0</v>
      </c>
      <c r="O59" s="36">
        <f t="shared" si="13"/>
        <v>1578441.28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411029.4</v>
      </c>
      <c r="N60" s="52">
        <v>0</v>
      </c>
      <c r="O60" s="36">
        <f t="shared" si="13"/>
        <v>411029.4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226518.73</v>
      </c>
      <c r="O61" s="55">
        <f t="shared" si="13"/>
        <v>226518.73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2020-09-16T14:31:28Z</dcterms:modified>
  <cp:category/>
  <cp:version/>
  <cp:contentType/>
  <cp:contentStatus/>
</cp:coreProperties>
</file>