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<sst xmlns="http://schemas.openxmlformats.org/spreadsheetml/2006/main" count="79" uniqueCount="76">
  <si>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</si>
  <si>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</si>
  <si>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</si>
  <si>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</si>
  <si>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</si>
  <si>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</si>
  <si>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</si>
  <si>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</si>
  <si>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</si>
  <si>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</si>
  <si>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</si>
  <si>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</si>
  <si>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</si>
  <si>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</si>
  <si>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</si>
  <si>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</si>
  <si>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</si>
  <si>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</si>
  <si>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</si>
  <si>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</si>
  <si>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</si>
  <si>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</si>
  <si>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</si>
  <si>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</si>
  <si>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</si>
  <si>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</si>
  <si>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</si>
  <si>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</si>
  <si>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</si>
  <si>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</si>
  <si>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</si>
  <si>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</si>
  <si>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</si>
  <si>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</si>
  <si>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</si>
  <si>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</si>
  <si>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</si>
  <si>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</si>
  <si>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</si>
  <si>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</si>
  <si>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</si>
  <si>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</si>
  <si>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</si>
  <si>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</si>
  <si>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</si>
  <si>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</si>
  <si>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</si>
  <si>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</si>
  <si>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</si>
  <si>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</si>
  <si>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</si>
  <si>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</si>
  <si>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</si>
  <si>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</si>
  <si>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</si>
  <si>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</si>
  <si>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</si>
  <si>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</si>
  <si>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</si>
  <si>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</si>
  <si>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</si>
  <si>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</si>
  <si>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</si>
  <si>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</si>
  <si>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</si>
  <si>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</si>
  <si>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</si>
  <si>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</si>
  <si>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</si>
  <si>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</si>
  <si>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</si>
  <si>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</si>
  <si>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</si>
  <si>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</si>
  <si>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</si>
  <si>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04/09/20 - VENCIMENTO 14/09/20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</si>
</sst>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292863</v>
      </c>
      <c r="C7" s="9">
        <f t="shared" si="0"/>
        <v>193038</v>
      </c>
      <c r="D7" s="9">
        <f t="shared" si="0"/>
        <v>224820</v>
      </c>
      <c r="E7" s="9">
        <f t="shared" si="0"/>
        <v>47030</v>
      </c>
      <c r="F7" s="9">
        <f t="shared" si="0"/>
        <v>149263</v>
      </c>
      <c r="G7" s="9">
        <f t="shared" si="0"/>
        <v>200587</v>
      </c>
      <c r="H7" s="9">
        <f t="shared" si="0"/>
        <v>41522</v>
      </c>
      <c r="I7" s="9">
        <f t="shared" si="0"/>
        <v>201459</v>
      </c>
      <c r="J7" s="9">
        <f t="shared" si="0"/>
        <v>184302</v>
      </c>
      <c r="K7" s="9">
        <f t="shared" si="0"/>
        <v>256183</v>
      </c>
      <c r="L7" s="9">
        <f t="shared" si="0"/>
        <v>201526</v>
      </c>
      <c r="M7" s="9">
        <f t="shared" si="0"/>
        <v>85435</v>
      </c>
      <c r="N7" s="9">
        <f t="shared" si="0"/>
        <v>55452</v>
      </c>
      <c r="O7" s="9">
        <f t="shared" si="0"/>
        <v>2133480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13985</v>
      </c>
      <c r="C8" s="11">
        <f t="shared" si="1"/>
        <v>11930</v>
      </c>
      <c r="D8" s="11">
        <f t="shared" si="1"/>
        <v>10475</v>
      </c>
      <c r="E8" s="11">
        <f t="shared" si="1"/>
        <v>1859</v>
      </c>
      <c r="F8" s="11">
        <f t="shared" si="1"/>
        <v>6967</v>
      </c>
      <c r="G8" s="11">
        <f t="shared" si="1"/>
        <v>9504</v>
      </c>
      <c r="H8" s="11">
        <f t="shared" si="1"/>
        <v>2511</v>
      </c>
      <c r="I8" s="11">
        <f t="shared" si="1"/>
        <v>13101</v>
      </c>
      <c r="J8" s="11">
        <f t="shared" si="1"/>
        <v>10607</v>
      </c>
      <c r="K8" s="11">
        <f t="shared" si="1"/>
        <v>9056</v>
      </c>
      <c r="L8" s="11">
        <f t="shared" si="1"/>
        <v>7932</v>
      </c>
      <c r="M8" s="11">
        <f t="shared" si="1"/>
        <v>3811</v>
      </c>
      <c r="N8" s="11">
        <f t="shared" si="1"/>
        <v>3496</v>
      </c>
      <c r="O8" s="11">
        <f t="shared" si="1"/>
        <v>105234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13985</v>
      </c>
      <c r="C9" s="11">
        <v>11930</v>
      </c>
      <c r="D9" s="11">
        <v>10475</v>
      </c>
      <c r="E9" s="11">
        <v>1859</v>
      </c>
      <c r="F9" s="11">
        <v>6967</v>
      </c>
      <c r="G9" s="11">
        <v>9504</v>
      </c>
      <c r="H9" s="11">
        <v>2511</v>
      </c>
      <c r="I9" s="11">
        <v>13101</v>
      </c>
      <c r="J9" s="11">
        <v>10607</v>
      </c>
      <c r="K9" s="11">
        <v>9045</v>
      </c>
      <c r="L9" s="11">
        <v>7932</v>
      </c>
      <c r="M9" s="11">
        <v>3808</v>
      </c>
      <c r="N9" s="11">
        <v>3496</v>
      </c>
      <c r="O9" s="11">
        <f>SUM(B9:N9)</f>
        <v>105220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</v>
      </c>
      <c r="L10" s="13">
        <v>0</v>
      </c>
      <c r="M10" s="13">
        <v>3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278878</v>
      </c>
      <c r="C11" s="13">
        <v>181108</v>
      </c>
      <c r="D11" s="13">
        <v>214345</v>
      </c>
      <c r="E11" s="13">
        <v>45171</v>
      </c>
      <c r="F11" s="13">
        <v>142296</v>
      </c>
      <c r="G11" s="13">
        <v>191083</v>
      </c>
      <c r="H11" s="13">
        <v>39011</v>
      </c>
      <c r="I11" s="13">
        <v>188358</v>
      </c>
      <c r="J11" s="13">
        <v>173695</v>
      </c>
      <c r="K11" s="13">
        <v>247127</v>
      </c>
      <c r="L11" s="13">
        <v>193594</v>
      </c>
      <c r="M11" s="13">
        <v>81624</v>
      </c>
      <c r="N11" s="13">
        <v>51956</v>
      </c>
      <c r="O11" s="11">
        <f>SUM(B11:N11)</f>
        <v>2028246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1.476681746033022</v>
      </c>
      <c r="C15" s="19">
        <v>1.634243155871708</v>
      </c>
      <c r="D15" s="19">
        <v>1.417537648889952</v>
      </c>
      <c r="E15" s="19">
        <v>1.127052696030021</v>
      </c>
      <c r="F15" s="19">
        <v>1.952455723403103</v>
      </c>
      <c r="G15" s="19">
        <v>2.429406706372921</v>
      </c>
      <c r="H15" s="19">
        <v>1.836070084629456</v>
      </c>
      <c r="I15" s="19">
        <v>1.549768527015889</v>
      </c>
      <c r="J15" s="19">
        <v>1.61520105867513</v>
      </c>
      <c r="K15" s="19">
        <v>1.50109671177227</v>
      </c>
      <c r="L15" s="19">
        <v>1.522640747704312</v>
      </c>
      <c r="M15" s="19">
        <v>1.664736376209054</v>
      </c>
      <c r="N15" s="19">
        <v>1.628464196944567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994763.4600000001</v>
      </c>
      <c r="C17" s="24">
        <f aca="true" t="shared" si="2" ref="C17:N17">C18+C19+C20+C21+C22+C23+C24+C25</f>
        <v>758981.3299999998</v>
      </c>
      <c r="D17" s="24">
        <f t="shared" si="2"/>
        <v>638018.61</v>
      </c>
      <c r="E17" s="24">
        <f t="shared" si="2"/>
        <v>187778.03</v>
      </c>
      <c r="F17" s="24">
        <f t="shared" si="2"/>
        <v>681194.59</v>
      </c>
      <c r="G17" s="24">
        <f t="shared" si="2"/>
        <v>940458.43</v>
      </c>
      <c r="H17" s="24">
        <f t="shared" si="2"/>
        <v>191669.33</v>
      </c>
      <c r="I17" s="24">
        <f t="shared" si="2"/>
        <v>733972.81</v>
      </c>
      <c r="J17" s="24">
        <f t="shared" si="2"/>
        <v>698060.22</v>
      </c>
      <c r="K17" s="24">
        <f t="shared" si="2"/>
        <v>870691.6499999999</v>
      </c>
      <c r="L17" s="24">
        <f t="shared" si="2"/>
        <v>792412.2499999998</v>
      </c>
      <c r="M17" s="24">
        <f t="shared" si="2"/>
        <v>426325.46</v>
      </c>
      <c r="N17" s="24">
        <f t="shared" si="2"/>
        <v>237906.19999999998</v>
      </c>
      <c r="O17" s="24">
        <f>O18+O19+O20+O21+O22+O23+O24+O25</f>
        <v>8152232.37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654314.51</v>
      </c>
      <c r="C18" s="30">
        <f t="shared" si="3"/>
        <v>445435.19</v>
      </c>
      <c r="D18" s="30">
        <f t="shared" si="3"/>
        <v>454855.82</v>
      </c>
      <c r="E18" s="30">
        <f t="shared" si="3"/>
        <v>162775.53</v>
      </c>
      <c r="F18" s="30">
        <f t="shared" si="3"/>
        <v>349902.32</v>
      </c>
      <c r="G18" s="30">
        <f t="shared" si="3"/>
        <v>386551.21</v>
      </c>
      <c r="H18" s="30">
        <f t="shared" si="3"/>
        <v>107288.7</v>
      </c>
      <c r="I18" s="30">
        <f t="shared" si="3"/>
        <v>461179.94</v>
      </c>
      <c r="J18" s="30">
        <f t="shared" si="3"/>
        <v>424650.24</v>
      </c>
      <c r="K18" s="30">
        <f t="shared" si="3"/>
        <v>558325.23</v>
      </c>
      <c r="L18" s="30">
        <f t="shared" si="3"/>
        <v>499865.09</v>
      </c>
      <c r="M18" s="30">
        <f t="shared" si="3"/>
        <v>244813.99</v>
      </c>
      <c r="N18" s="30">
        <f t="shared" si="3"/>
        <v>143598.5</v>
      </c>
      <c r="O18" s="30">
        <f aca="true" t="shared" si="4" ref="O18:O25">SUM(B18:N18)</f>
        <v>4893556.2700000005</v>
      </c>
    </row>
    <row r="19" spans="1:23" ht="18.75" customHeight="1">
      <c r="A19" s="26" t="s">
        <v>35</v>
      </c>
      <c r="B19" s="30">
        <f>IF(B15&lt;&gt;0,ROUND((B15-1)*B18,2),0)</f>
        <v>311899.78</v>
      </c>
      <c r="C19" s="30">
        <f aca="true" t="shared" si="5" ref="C19:N19">IF(C15&lt;&gt;0,ROUND((C15-1)*C18,2),0)</f>
        <v>282514.22</v>
      </c>
      <c r="D19" s="30">
        <f t="shared" si="5"/>
        <v>189919.43</v>
      </c>
      <c r="E19" s="30">
        <f t="shared" si="5"/>
        <v>20681.07</v>
      </c>
      <c r="F19" s="30">
        <f t="shared" si="5"/>
        <v>333266.47</v>
      </c>
      <c r="G19" s="30">
        <f t="shared" si="5"/>
        <v>552538.89</v>
      </c>
      <c r="H19" s="30">
        <f t="shared" si="5"/>
        <v>89700.87</v>
      </c>
      <c r="I19" s="30">
        <f t="shared" si="5"/>
        <v>253542.22</v>
      </c>
      <c r="J19" s="30">
        <f t="shared" si="5"/>
        <v>261245.28</v>
      </c>
      <c r="K19" s="30">
        <f t="shared" si="5"/>
        <v>279774.94</v>
      </c>
      <c r="L19" s="30">
        <f t="shared" si="5"/>
        <v>261249.86</v>
      </c>
      <c r="M19" s="30">
        <f t="shared" si="5"/>
        <v>162736.76</v>
      </c>
      <c r="N19" s="30">
        <f t="shared" si="5"/>
        <v>90246.52</v>
      </c>
      <c r="O19" s="30">
        <f t="shared" si="4"/>
        <v>3089316.31</v>
      </c>
      <c r="W19" s="62"/>
    </row>
    <row r="20" spans="1:15" ht="18.75" customHeight="1">
      <c r="A20" s="26" t="s">
        <v>36</v>
      </c>
      <c r="B20" s="30">
        <v>34462.93</v>
      </c>
      <c r="C20" s="30">
        <v>24770.01</v>
      </c>
      <c r="D20" s="30">
        <v>11213.03</v>
      </c>
      <c r="E20" s="30">
        <v>5904.19</v>
      </c>
      <c r="F20" s="30">
        <v>14152.7</v>
      </c>
      <c r="G20" s="30">
        <v>22245.97</v>
      </c>
      <c r="H20" s="30">
        <v>3612.27</v>
      </c>
      <c r="I20" s="30">
        <v>13958.01</v>
      </c>
      <c r="J20" s="30">
        <v>21691.99</v>
      </c>
      <c r="K20" s="30">
        <v>33092.43</v>
      </c>
      <c r="L20" s="30">
        <v>29667.19</v>
      </c>
      <c r="M20" s="30">
        <v>11879.69</v>
      </c>
      <c r="N20" s="30">
        <v>6329.97</v>
      </c>
      <c r="O20" s="30">
        <f t="shared" si="4"/>
        <v>232980.38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-157.86</v>
      </c>
      <c r="C23" s="30">
        <v>-543.41</v>
      </c>
      <c r="D23" s="30">
        <v>-1581.4</v>
      </c>
      <c r="E23" s="30">
        <v>0</v>
      </c>
      <c r="F23" s="30">
        <v>-1931.28</v>
      </c>
      <c r="G23" s="30">
        <v>-1562.94</v>
      </c>
      <c r="H23" s="30">
        <v>-1430.89</v>
      </c>
      <c r="I23" s="30">
        <v>-236.1</v>
      </c>
      <c r="J23" s="30">
        <v>-1994.25</v>
      </c>
      <c r="K23" s="30">
        <v>0</v>
      </c>
      <c r="L23" s="30">
        <v>-941.64</v>
      </c>
      <c r="M23" s="30">
        <v>-141.26</v>
      </c>
      <c r="N23" s="30">
        <v>-135.66</v>
      </c>
      <c r="O23" s="30">
        <f t="shared" si="4"/>
        <v>-10656.69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-45049.5</v>
      </c>
      <c r="C24" s="30">
        <v>-32820.38</v>
      </c>
      <c r="D24" s="30">
        <v>-29187</v>
      </c>
      <c r="E24" s="30">
        <v>-8427.6</v>
      </c>
      <c r="F24" s="30">
        <v>-30133.39</v>
      </c>
      <c r="G24" s="30">
        <v>-39845.8</v>
      </c>
      <c r="H24" s="30">
        <v>-7501.62</v>
      </c>
      <c r="I24" s="30">
        <v>-31006.8</v>
      </c>
      <c r="J24" s="30">
        <v>-30962.67</v>
      </c>
      <c r="K24" s="30">
        <v>-37681.52</v>
      </c>
      <c r="L24" s="30">
        <v>-34530.3</v>
      </c>
      <c r="M24" s="30">
        <v>-18428.41</v>
      </c>
      <c r="N24" s="30">
        <v>-10694.7</v>
      </c>
      <c r="O24" s="30">
        <f t="shared" si="4"/>
        <v>-356269.68999999994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12798.73</v>
      </c>
      <c r="E25" s="30">
        <v>6844.84</v>
      </c>
      <c r="F25" s="30">
        <v>14569.78</v>
      </c>
      <c r="G25" s="30">
        <v>19163.11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289625.89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-61534</v>
      </c>
      <c r="C27" s="30">
        <f>+C28+C30+C41+C42+C45-C46</f>
        <v>-52492</v>
      </c>
      <c r="D27" s="30">
        <f t="shared" si="6"/>
        <v>-46090</v>
      </c>
      <c r="E27" s="30">
        <f t="shared" si="6"/>
        <v>-8179.6</v>
      </c>
      <c r="F27" s="30">
        <f t="shared" si="6"/>
        <v>-30654.8</v>
      </c>
      <c r="G27" s="30">
        <f t="shared" si="6"/>
        <v>-41817.6</v>
      </c>
      <c r="H27" s="30">
        <f t="shared" si="6"/>
        <v>-11048.4</v>
      </c>
      <c r="I27" s="30">
        <f t="shared" si="6"/>
        <v>-57644.4</v>
      </c>
      <c r="J27" s="30">
        <f t="shared" si="6"/>
        <v>-46670.8</v>
      </c>
      <c r="K27" s="30">
        <f t="shared" si="6"/>
        <v>-39798</v>
      </c>
      <c r="L27" s="30">
        <f t="shared" si="6"/>
        <v>-34900.8</v>
      </c>
      <c r="M27" s="30">
        <f t="shared" si="6"/>
        <v>-16755.2</v>
      </c>
      <c r="N27" s="30">
        <f t="shared" si="6"/>
        <v>-15382.4</v>
      </c>
      <c r="O27" s="30">
        <f t="shared" si="6"/>
        <v>-462968</v>
      </c>
    </row>
    <row r="28" spans="1:15" ht="18.75" customHeight="1">
      <c r="A28" s="26" t="s">
        <v>40</v>
      </c>
      <c r="B28" s="31">
        <f>+B29</f>
        <v>-61534</v>
      </c>
      <c r="C28" s="31">
        <f>+C29</f>
        <v>-52492</v>
      </c>
      <c r="D28" s="31">
        <f aca="true" t="shared" si="7" ref="D28:O28">+D29</f>
        <v>-46090</v>
      </c>
      <c r="E28" s="31">
        <f t="shared" si="7"/>
        <v>-8179.6</v>
      </c>
      <c r="F28" s="31">
        <f t="shared" si="7"/>
        <v>-30654.8</v>
      </c>
      <c r="G28" s="31">
        <f t="shared" si="7"/>
        <v>-41817.6</v>
      </c>
      <c r="H28" s="31">
        <f t="shared" si="7"/>
        <v>-11048.4</v>
      </c>
      <c r="I28" s="31">
        <f t="shared" si="7"/>
        <v>-57644.4</v>
      </c>
      <c r="J28" s="31">
        <f t="shared" si="7"/>
        <v>-46670.8</v>
      </c>
      <c r="K28" s="31">
        <f t="shared" si="7"/>
        <v>-39798</v>
      </c>
      <c r="L28" s="31">
        <f t="shared" si="7"/>
        <v>-34900.8</v>
      </c>
      <c r="M28" s="31">
        <f t="shared" si="7"/>
        <v>-16755.2</v>
      </c>
      <c r="N28" s="31">
        <f t="shared" si="7"/>
        <v>-15382.4</v>
      </c>
      <c r="O28" s="31">
        <f t="shared" si="7"/>
        <v>-462968</v>
      </c>
    </row>
    <row r="29" spans="1:26" ht="18.75" customHeight="1">
      <c r="A29" s="27" t="s">
        <v>41</v>
      </c>
      <c r="B29" s="16">
        <f>ROUND((-B9)*$G$3,2)</f>
        <v>-61534</v>
      </c>
      <c r="C29" s="16">
        <f aca="true" t="shared" si="8" ref="C29:N29">ROUND((-C9)*$G$3,2)</f>
        <v>-52492</v>
      </c>
      <c r="D29" s="16">
        <f t="shared" si="8"/>
        <v>-46090</v>
      </c>
      <c r="E29" s="16">
        <f t="shared" si="8"/>
        <v>-8179.6</v>
      </c>
      <c r="F29" s="16">
        <f t="shared" si="8"/>
        <v>-30654.8</v>
      </c>
      <c r="G29" s="16">
        <f t="shared" si="8"/>
        <v>-41817.6</v>
      </c>
      <c r="H29" s="16">
        <f t="shared" si="8"/>
        <v>-11048.4</v>
      </c>
      <c r="I29" s="16">
        <f t="shared" si="8"/>
        <v>-57644.4</v>
      </c>
      <c r="J29" s="16">
        <f t="shared" si="8"/>
        <v>-46670.8</v>
      </c>
      <c r="K29" s="16">
        <f t="shared" si="8"/>
        <v>-39798</v>
      </c>
      <c r="L29" s="16">
        <f t="shared" si="8"/>
        <v>-34900.8</v>
      </c>
      <c r="M29" s="16">
        <f t="shared" si="8"/>
        <v>-16755.2</v>
      </c>
      <c r="N29" s="16">
        <f t="shared" si="8"/>
        <v>-15382.4</v>
      </c>
      <c r="O29" s="32">
        <f aca="true" t="shared" si="9" ref="O29:O46">SUM(B29:N29)</f>
        <v>-462968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933229.4600000001</v>
      </c>
      <c r="C44" s="36">
        <f t="shared" si="11"/>
        <v>706489.3299999998</v>
      </c>
      <c r="D44" s="36">
        <f t="shared" si="11"/>
        <v>591928.61</v>
      </c>
      <c r="E44" s="36">
        <f t="shared" si="11"/>
        <v>179598.43</v>
      </c>
      <c r="F44" s="36">
        <f t="shared" si="11"/>
        <v>650539.7899999999</v>
      </c>
      <c r="G44" s="36">
        <f t="shared" si="11"/>
        <v>898640.8300000001</v>
      </c>
      <c r="H44" s="36">
        <f t="shared" si="11"/>
        <v>180620.93</v>
      </c>
      <c r="I44" s="36">
        <f t="shared" si="11"/>
        <v>676328.41</v>
      </c>
      <c r="J44" s="36">
        <f t="shared" si="11"/>
        <v>651389.4199999999</v>
      </c>
      <c r="K44" s="36">
        <f t="shared" si="11"/>
        <v>830893.6499999999</v>
      </c>
      <c r="L44" s="36">
        <f t="shared" si="11"/>
        <v>757511.4499999997</v>
      </c>
      <c r="M44" s="36">
        <f t="shared" si="11"/>
        <v>409570.26</v>
      </c>
      <c r="N44" s="36">
        <f t="shared" si="11"/>
        <v>222523.8</v>
      </c>
      <c r="O44" s="36">
        <f>SUM(B44:N44)</f>
        <v>7689264.369999998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933229.47</v>
      </c>
      <c r="C50" s="51">
        <f t="shared" si="12"/>
        <v>706489.3200000001</v>
      </c>
      <c r="D50" s="51">
        <f t="shared" si="12"/>
        <v>591928.62</v>
      </c>
      <c r="E50" s="51">
        <f t="shared" si="12"/>
        <v>179598.43</v>
      </c>
      <c r="F50" s="51">
        <f t="shared" si="12"/>
        <v>650539.8</v>
      </c>
      <c r="G50" s="51">
        <f t="shared" si="12"/>
        <v>898640.83</v>
      </c>
      <c r="H50" s="51">
        <f t="shared" si="12"/>
        <v>180620.92</v>
      </c>
      <c r="I50" s="51">
        <f t="shared" si="12"/>
        <v>676328.41</v>
      </c>
      <c r="J50" s="51">
        <f t="shared" si="12"/>
        <v>651389.41</v>
      </c>
      <c r="K50" s="51">
        <f t="shared" si="12"/>
        <v>830893.65</v>
      </c>
      <c r="L50" s="51">
        <f t="shared" si="12"/>
        <v>757511.45</v>
      </c>
      <c r="M50" s="51">
        <f t="shared" si="12"/>
        <v>409570.27</v>
      </c>
      <c r="N50" s="51">
        <f t="shared" si="12"/>
        <v>222523.79</v>
      </c>
      <c r="O50" s="36">
        <f t="shared" si="12"/>
        <v>7689264.37</v>
      </c>
      <c r="Q50"/>
    </row>
    <row r="51" spans="1:18" ht="18.75" customHeight="1">
      <c r="A51" s="26" t="s">
        <v>59</v>
      </c>
      <c r="B51" s="51">
        <v>780795.26</v>
      </c>
      <c r="C51" s="51">
        <v>519001.43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1299796.69</v>
      </c>
      <c r="P51"/>
      <c r="Q51"/>
      <c r="R51" s="43"/>
    </row>
    <row r="52" spans="1:16" ht="18.75" customHeight="1">
      <c r="A52" s="26" t="s">
        <v>60</v>
      </c>
      <c r="B52" s="51">
        <v>152434.21</v>
      </c>
      <c r="C52" s="51">
        <v>187487.89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339922.1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591928.62</v>
      </c>
      <c r="E53" s="52">
        <v>0</v>
      </c>
      <c r="F53" s="52">
        <v>0</v>
      </c>
      <c r="G53" s="52">
        <v>0</v>
      </c>
      <c r="H53" s="51">
        <v>180620.92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772549.54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179598.43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179598.43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650539.8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650539.8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898640.83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898640.83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676328.41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676328.41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651389.41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651389.41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830893.65</v>
      </c>
      <c r="L59" s="31">
        <v>757511.45</v>
      </c>
      <c r="M59" s="52">
        <v>0</v>
      </c>
      <c r="N59" s="52">
        <v>0</v>
      </c>
      <c r="O59" s="36">
        <f t="shared" si="13"/>
        <v>1588405.1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409570.27</v>
      </c>
      <c r="N60" s="52">
        <v>0</v>
      </c>
      <c r="O60" s="36">
        <f t="shared" si="13"/>
        <v>409570.27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222523.79</v>
      </c>
      <c r="O61" s="55">
        <f t="shared" si="13"/>
        <v>222523.79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2020-09-11T16:45:48Z</dcterms:modified>
  <cp:category/>
  <cp:version/>
  <cp:contentType/>
  <cp:contentStatus/>
</cp:coreProperties>
</file>